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5360" windowHeight="7515"/>
  </bookViews>
  <sheets>
    <sheet name="تولید" sheetId="3" r:id="rId1"/>
    <sheet name="Sheet1" sheetId="4" r:id="rId2"/>
  </sheets>
  <definedNames>
    <definedName name="_xlnm.Print_Titles" localSheetId="0">تولید!$1:$3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4" i="3" l="1"/>
  <c r="W72" i="3" l="1"/>
  <c r="P75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4" i="3"/>
  <c r="B25" i="4" l="1"/>
  <c r="Y72" i="3" l="1"/>
  <c r="Z72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4" i="4"/>
  <c r="A72" i="3" l="1"/>
  <c r="B72" i="3"/>
  <c r="C72" i="3"/>
  <c r="D72" i="3"/>
  <c r="E72" i="3"/>
  <c r="F72" i="3"/>
  <c r="G72" i="3"/>
  <c r="H72" i="3"/>
  <c r="J72" i="3"/>
  <c r="P73" i="3" s="1"/>
  <c r="K72" i="3"/>
  <c r="L72" i="3"/>
  <c r="N72" i="3"/>
  <c r="O72" i="3"/>
  <c r="P72" i="3"/>
  <c r="R72" i="3"/>
  <c r="S72" i="3"/>
  <c r="T72" i="3"/>
  <c r="V72" i="3"/>
  <c r="X72" i="3"/>
  <c r="G73" i="3" l="1"/>
  <c r="U73" i="3"/>
  <c r="J74" i="3"/>
  <c r="X74" i="3"/>
  <c r="X73" i="3"/>
  <c r="G74" i="3"/>
  <c r="J73" i="3"/>
  <c r="U74" i="3"/>
  <c r="M72" i="3"/>
  <c r="I72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4" i="3"/>
  <c r="U72" i="3" l="1"/>
  <c r="Q72" i="3"/>
</calcChain>
</file>

<file path=xl/sharedStrings.xml><?xml version="1.0" encoding="utf-8"?>
<sst xmlns="http://schemas.openxmlformats.org/spreadsheetml/2006/main" count="196" uniqueCount="100">
  <si>
    <t>موجودی</t>
  </si>
  <si>
    <t>تحویل</t>
  </si>
  <si>
    <t>ظرفیت سالیانه</t>
  </si>
  <si>
    <t>نام کارخانجا ت</t>
  </si>
  <si>
    <t>سیمان</t>
  </si>
  <si>
    <t>کلینکر</t>
  </si>
  <si>
    <t>امسال</t>
  </si>
  <si>
    <t>سال قبل</t>
  </si>
  <si>
    <t>مجموع</t>
  </si>
  <si>
    <t>بازده</t>
  </si>
  <si>
    <t>تولید</t>
  </si>
  <si>
    <t>پیش بینی</t>
  </si>
  <si>
    <t>سیمان آبيك</t>
  </si>
  <si>
    <t>سیمان اروميه</t>
  </si>
  <si>
    <t>سیمان اصفهان</t>
  </si>
  <si>
    <t>سیمان بهبهان</t>
  </si>
  <si>
    <t>سیمان تهران</t>
  </si>
  <si>
    <t>سیمان صفائیه</t>
  </si>
  <si>
    <t>سیمان دورود</t>
  </si>
  <si>
    <t>سیمان خزر</t>
  </si>
  <si>
    <t>سیمان سپاهان</t>
  </si>
  <si>
    <t>سیمان شمال</t>
  </si>
  <si>
    <t>سیمان شرق</t>
  </si>
  <si>
    <t>سیمان صوفيان</t>
  </si>
  <si>
    <t>سیمان غرب</t>
  </si>
  <si>
    <t>سیمان فارس</t>
  </si>
  <si>
    <t>سیمان كرمان</t>
  </si>
  <si>
    <t>سیمان لوشان</t>
  </si>
  <si>
    <t>سیمان نكا</t>
  </si>
  <si>
    <t>سفيد شمال</t>
  </si>
  <si>
    <t>سیمان آباده</t>
  </si>
  <si>
    <t>سیمان اردبيل</t>
  </si>
  <si>
    <t>سیمان استهبان</t>
  </si>
  <si>
    <t>سیمان اكباتان</t>
  </si>
  <si>
    <t>سیمان ايلام</t>
  </si>
  <si>
    <t>سیمان خاش</t>
  </si>
  <si>
    <t>سیمان خوزستان</t>
  </si>
  <si>
    <t>سیمان شاهرود</t>
  </si>
  <si>
    <t>سیمان قاين</t>
  </si>
  <si>
    <t>سیمان كردستان</t>
  </si>
  <si>
    <t>سفيدساوه</t>
  </si>
  <si>
    <t>سفيد نيريز</t>
  </si>
  <si>
    <t>سیمان هرمزگان</t>
  </si>
  <si>
    <t>سیمان هگمتان</t>
  </si>
  <si>
    <t>سیمان كارون</t>
  </si>
  <si>
    <t>سفيداروميه</t>
  </si>
  <si>
    <t>سیمان بجنورد</t>
  </si>
  <si>
    <t>سیمان قشم</t>
  </si>
  <si>
    <t>سيمان دشتستان</t>
  </si>
  <si>
    <t>سیمان داراب</t>
  </si>
  <si>
    <t>سیمان بنوید</t>
  </si>
  <si>
    <t>سیمان ياسوج</t>
  </si>
  <si>
    <t>سیمان بوهروک</t>
  </si>
  <si>
    <t xml:space="preserve">کویرکاشان </t>
  </si>
  <si>
    <t>فارس نو</t>
  </si>
  <si>
    <t>زنجان</t>
  </si>
  <si>
    <t>فیروزکوه</t>
  </si>
  <si>
    <t>لارستان</t>
  </si>
  <si>
    <t>خاکستری ساوه</t>
  </si>
  <si>
    <t>فرازفیروز</t>
  </si>
  <si>
    <t>ممتازان</t>
  </si>
  <si>
    <t>اردستان</t>
  </si>
  <si>
    <t>شهرکرد</t>
  </si>
  <si>
    <t>عمران انارک</t>
  </si>
  <si>
    <t>ساروج اصفهان</t>
  </si>
  <si>
    <t>ساروج بوشهر</t>
  </si>
  <si>
    <t>لارسبزوار</t>
  </si>
  <si>
    <t>زاوه تربت</t>
  </si>
  <si>
    <t>زرين رفسنجان</t>
  </si>
  <si>
    <t>زابل</t>
  </si>
  <si>
    <t>جوين</t>
  </si>
  <si>
    <t>خوي</t>
  </si>
  <si>
    <t>نهاوند</t>
  </si>
  <si>
    <t>سامان غرب</t>
  </si>
  <si>
    <t>پيوندگلستان</t>
  </si>
  <si>
    <t>نائين</t>
  </si>
  <si>
    <t>لامرد</t>
  </si>
  <si>
    <t>نيزارقم</t>
  </si>
  <si>
    <t>كاوان بوكان</t>
  </si>
  <si>
    <t>گيلان سبز</t>
  </si>
  <si>
    <t>جمع</t>
  </si>
  <si>
    <t>درصدبوده است</t>
  </si>
  <si>
    <t>درصدودرمقایسه با پیش بینی</t>
  </si>
  <si>
    <t>درصورت وجود هرگونه اصلاحی و یا مغایرت درگزارش آماری فوق خواهشمند است مراتب را حداکثر ظرف مدت یک هفته کتباً به انجمن صنفی کارفرمایان صنعت سیمان منعکس نمایند.</t>
  </si>
  <si>
    <t>ظرفیت اسمی ماهیانه</t>
  </si>
  <si>
    <t>% داخلی ف</t>
  </si>
  <si>
    <t>% داخلی ک</t>
  </si>
  <si>
    <t>میزان ص</t>
  </si>
  <si>
    <t>سرانه ظرفیت اسمی سالانه سیمان</t>
  </si>
  <si>
    <t>تولید اسفند ماه سال1392</t>
  </si>
  <si>
    <t>تولید دوازده ماهه سالجاری</t>
  </si>
  <si>
    <t xml:space="preserve"> اسفند ماه</t>
  </si>
  <si>
    <t>دوازده ماهه</t>
  </si>
  <si>
    <t>نسبت تولید کلینکر اسفند ماه با ماه مشابه سال قبل</t>
  </si>
  <si>
    <t>نسبت تولید کلینکر دوازده ماهه بادوره مشابه سال قبل</t>
  </si>
  <si>
    <t>سرانه تولید سیمان دوازده ماهه</t>
  </si>
  <si>
    <t>سرانه مصرف داخلی سیمان دوازده ماهه</t>
  </si>
  <si>
    <t>نسبت تولید سیمان اسفند ماه درمقایسه باماه مشابه سال قبل</t>
  </si>
  <si>
    <t>نسبت تولید سیمان دوازده ماهه درمقایسه بادوره مشابه سال قبل</t>
  </si>
  <si>
    <t>سفید اكباتان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</si>
</sst>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B Nazanin"/>
      <charset val="178"/>
    </font>
    <font>
      <sz val="10"/>
      <name val="B Nazanin"/>
      <charset val="178"/>
    </font>
    <font>
      <b/>
      <sz val="11"/>
      <name val="B Nazanin"/>
      <charset val="178"/>
    </font>
    <font>
      <b/>
      <sz val="10"/>
      <color theme="5"/>
      <name val="B Nazanin"/>
      <charset val="178"/>
    </font>
    <font>
      <sz val="10"/>
      <color theme="1"/>
      <name val="B Nazanin"/>
      <charset val="178"/>
    </font>
    <font>
      <b/>
      <sz val="10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4" borderId="6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1" fillId="5" borderId="9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0" fontId="2" fillId="6" borderId="15" xfId="0" applyNumberFormat="1" applyFont="1" applyFill="1" applyBorder="1" applyAlignment="1">
      <alignment horizontal="center" vertical="center"/>
    </xf>
    <xf numFmtId="0" fontId="1" fillId="6" borderId="1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2" fontId="2" fillId="7" borderId="13" xfId="0" applyNumberFormat="1" applyFont="1" applyFill="1" applyBorder="1" applyAlignment="1">
      <alignment horizontal="center" vertical="center"/>
    </xf>
    <xf numFmtId="2" fontId="1" fillId="7" borderId="9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8" borderId="11" xfId="0" applyNumberFormat="1" applyFont="1" applyFill="1" applyBorder="1" applyAlignment="1">
      <alignment horizontal="center"/>
    </xf>
    <xf numFmtId="0" fontId="1" fillId="8" borderId="9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0" fontId="5" fillId="3" borderId="19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="80" zoomScaleNormal="80" workbookViewId="0">
      <selection activeCell="B4" sqref="B4:B71"/>
    </sheetView>
  </sheetViews>
  <sheetFormatPr defaultRowHeight="15" x14ac:dyDescent="0.25"/>
  <cols>
    <col min="1" max="1" width="10" style="2" customWidth="1"/>
    <col min="2" max="2" width="12" style="2" customWidth="1"/>
    <col min="3" max="3" width="11.85546875" style="2" customWidth="1"/>
    <col min="4" max="4" width="12.140625" style="2" customWidth="1"/>
    <col min="5" max="5" width="8.28515625" style="2" customWidth="1"/>
    <col min="6" max="6" width="8.7109375" style="2" customWidth="1"/>
    <col min="7" max="7" width="8.140625" style="2" customWidth="1"/>
    <col min="8" max="8" width="11.140625" style="2" customWidth="1"/>
    <col min="9" max="9" width="6.5703125" style="2" customWidth="1"/>
    <col min="10" max="10" width="11.28515625" style="2" customWidth="1"/>
    <col min="11" max="11" width="12" style="2" customWidth="1"/>
    <col min="12" max="12" width="11.28515625" style="2" customWidth="1"/>
    <col min="13" max="13" width="6.5703125" style="2" customWidth="1"/>
    <col min="14" max="14" width="11.140625" style="2" customWidth="1"/>
    <col min="15" max="15" width="11.28515625" style="2" customWidth="1"/>
    <col min="16" max="16" width="12.28515625" style="2" customWidth="1"/>
    <col min="17" max="17" width="6.5703125" style="2" customWidth="1"/>
    <col min="18" max="18" width="12" style="2" customWidth="1"/>
    <col min="19" max="19" width="14.140625" style="2" customWidth="1"/>
    <col min="20" max="20" width="11.5703125" style="2" customWidth="1"/>
    <col min="21" max="21" width="8.42578125" style="2" customWidth="1"/>
    <col min="22" max="22" width="11.42578125" style="2" customWidth="1"/>
    <col min="23" max="23" width="11.85546875" style="2" customWidth="1"/>
    <col min="24" max="24" width="11.7109375" style="2" customWidth="1"/>
    <col min="25" max="26" width="11.5703125" style="2" customWidth="1"/>
    <col min="27" max="27" width="16" style="2" customWidth="1"/>
    <col min="28" max="16384" width="9.140625" style="2"/>
  </cols>
  <sheetData>
    <row r="1" spans="1:27" ht="17.25" x14ac:dyDescent="0.4">
      <c r="A1" s="45" t="s">
        <v>0</v>
      </c>
      <c r="B1" s="46"/>
      <c r="C1" s="49" t="s">
        <v>1</v>
      </c>
      <c r="D1" s="50"/>
      <c r="E1" s="50"/>
      <c r="F1" s="50"/>
      <c r="G1" s="50"/>
      <c r="H1" s="51"/>
      <c r="I1" s="45" t="s">
        <v>90</v>
      </c>
      <c r="J1" s="52"/>
      <c r="K1" s="52"/>
      <c r="L1" s="52"/>
      <c r="M1" s="52"/>
      <c r="N1" s="52"/>
      <c r="O1" s="52"/>
      <c r="P1" s="46"/>
      <c r="Q1" s="45" t="s">
        <v>89</v>
      </c>
      <c r="R1" s="52"/>
      <c r="S1" s="52"/>
      <c r="T1" s="52"/>
      <c r="U1" s="52"/>
      <c r="V1" s="52"/>
      <c r="W1" s="52"/>
      <c r="X1" s="46"/>
      <c r="Y1" s="45" t="s">
        <v>2</v>
      </c>
      <c r="Z1" s="46"/>
      <c r="AA1" s="63" t="s">
        <v>3</v>
      </c>
    </row>
    <row r="2" spans="1:27" ht="17.25" x14ac:dyDescent="0.4">
      <c r="A2" s="47"/>
      <c r="B2" s="48"/>
      <c r="C2" s="53" t="s">
        <v>92</v>
      </c>
      <c r="D2" s="54"/>
      <c r="E2" s="56" t="s">
        <v>91</v>
      </c>
      <c r="F2" s="57"/>
      <c r="G2" s="57"/>
      <c r="H2" s="58"/>
      <c r="I2" s="53" t="s">
        <v>4</v>
      </c>
      <c r="J2" s="54"/>
      <c r="K2" s="54"/>
      <c r="L2" s="54"/>
      <c r="M2" s="55" t="s">
        <v>5</v>
      </c>
      <c r="N2" s="55"/>
      <c r="O2" s="55"/>
      <c r="P2" s="48"/>
      <c r="Q2" s="53" t="s">
        <v>4</v>
      </c>
      <c r="R2" s="54"/>
      <c r="S2" s="54"/>
      <c r="T2" s="54"/>
      <c r="U2" s="55" t="s">
        <v>5</v>
      </c>
      <c r="V2" s="55"/>
      <c r="W2" s="55"/>
      <c r="X2" s="48"/>
      <c r="Y2" s="47"/>
      <c r="Z2" s="48"/>
      <c r="AA2" s="64"/>
    </row>
    <row r="3" spans="1:27" ht="18" thickBot="1" x14ac:dyDescent="0.45">
      <c r="A3" s="3" t="s">
        <v>4</v>
      </c>
      <c r="B3" s="4" t="s">
        <v>5</v>
      </c>
      <c r="C3" s="3" t="s">
        <v>6</v>
      </c>
      <c r="D3" s="5" t="s">
        <v>7</v>
      </c>
      <c r="E3" s="5" t="s">
        <v>87</v>
      </c>
      <c r="F3" s="5" t="s">
        <v>86</v>
      </c>
      <c r="G3" s="5" t="s">
        <v>85</v>
      </c>
      <c r="H3" s="4" t="s">
        <v>8</v>
      </c>
      <c r="I3" s="39" t="s">
        <v>9</v>
      </c>
      <c r="J3" s="5" t="s">
        <v>10</v>
      </c>
      <c r="K3" s="5" t="s">
        <v>7</v>
      </c>
      <c r="L3" s="5" t="s">
        <v>11</v>
      </c>
      <c r="M3" s="38" t="s">
        <v>9</v>
      </c>
      <c r="N3" s="5" t="s">
        <v>10</v>
      </c>
      <c r="O3" s="5" t="s">
        <v>7</v>
      </c>
      <c r="P3" s="4" t="s">
        <v>11</v>
      </c>
      <c r="Q3" s="39" t="s">
        <v>9</v>
      </c>
      <c r="R3" s="5" t="s">
        <v>10</v>
      </c>
      <c r="S3" s="5" t="s">
        <v>7</v>
      </c>
      <c r="T3" s="5" t="s">
        <v>11</v>
      </c>
      <c r="U3" s="38" t="s">
        <v>9</v>
      </c>
      <c r="V3" s="5" t="s">
        <v>10</v>
      </c>
      <c r="W3" s="5" t="s">
        <v>7</v>
      </c>
      <c r="X3" s="4" t="s">
        <v>11</v>
      </c>
      <c r="Y3" s="3" t="s">
        <v>4</v>
      </c>
      <c r="Z3" s="4" t="s">
        <v>5</v>
      </c>
      <c r="AA3" s="65"/>
    </row>
    <row r="4" spans="1:27" ht="15.75" x14ac:dyDescent="0.25">
      <c r="A4" s="6">
        <v>17675</v>
      </c>
      <c r="B4" s="7">
        <v>500390</v>
      </c>
      <c r="C4" s="34">
        <v>2614489</v>
      </c>
      <c r="D4" s="28">
        <v>3183226</v>
      </c>
      <c r="E4" s="8">
        <v>2</v>
      </c>
      <c r="F4" s="8">
        <v>67</v>
      </c>
      <c r="G4" s="8">
        <v>31</v>
      </c>
      <c r="H4" s="7">
        <v>232784</v>
      </c>
      <c r="I4" s="32">
        <f>((J4)/(Sheet1!A4*12))*100</f>
        <v>66.999076923076927</v>
      </c>
      <c r="J4" s="8">
        <v>2612964</v>
      </c>
      <c r="K4" s="8">
        <v>3192454</v>
      </c>
      <c r="L4" s="8">
        <v>3238000</v>
      </c>
      <c r="M4" s="30">
        <f>((N4)/(Sheet1!B4*12))*100</f>
        <v>78.014079999999993</v>
      </c>
      <c r="N4" s="8">
        <v>2925528</v>
      </c>
      <c r="O4" s="8">
        <v>3423316</v>
      </c>
      <c r="P4" s="7">
        <v>3492000</v>
      </c>
      <c r="Q4" s="32">
        <f>(R4/Sheet1!A4)*100</f>
        <v>63.384923076923073</v>
      </c>
      <c r="R4" s="8">
        <v>206001</v>
      </c>
      <c r="S4" s="8">
        <v>221188</v>
      </c>
      <c r="T4" s="8">
        <v>266000</v>
      </c>
      <c r="U4" s="30">
        <f>(تولید!V4/Sheet1!B4)*100</f>
        <v>60.711360000000006</v>
      </c>
      <c r="V4" s="8">
        <v>189723</v>
      </c>
      <c r="W4" s="8">
        <v>289909</v>
      </c>
      <c r="X4" s="7">
        <v>385000</v>
      </c>
      <c r="Y4" s="22">
        <v>3900000</v>
      </c>
      <c r="Z4" s="23">
        <v>3750000</v>
      </c>
      <c r="AA4" s="9" t="s">
        <v>12</v>
      </c>
    </row>
    <row r="5" spans="1:27" ht="15.75" x14ac:dyDescent="0.25">
      <c r="A5" s="10">
        <v>33437</v>
      </c>
      <c r="B5" s="1">
        <v>278968</v>
      </c>
      <c r="C5" s="35">
        <v>1949561</v>
      </c>
      <c r="D5" s="36">
        <v>1847134</v>
      </c>
      <c r="E5" s="11">
        <v>32</v>
      </c>
      <c r="F5" s="11">
        <v>44</v>
      </c>
      <c r="G5" s="11">
        <v>24</v>
      </c>
      <c r="H5" s="1">
        <v>169227</v>
      </c>
      <c r="I5" s="32">
        <f>((J5)/(Sheet1!A5*12))*100</f>
        <v>98.627085877085875</v>
      </c>
      <c r="J5" s="11">
        <v>1938614</v>
      </c>
      <c r="K5" s="11">
        <v>1830578</v>
      </c>
      <c r="L5" s="11">
        <v>1659000</v>
      </c>
      <c r="M5" s="30">
        <f>((N5)/(Sheet1!B5*12))*100</f>
        <v>96.041005291005291</v>
      </c>
      <c r="N5" s="11">
        <v>1815175</v>
      </c>
      <c r="O5" s="11">
        <v>1725680</v>
      </c>
      <c r="P5" s="1">
        <v>1668332</v>
      </c>
      <c r="Q5" s="32">
        <f>(R5/Sheet1!A5)*100</f>
        <v>111.90231990231992</v>
      </c>
      <c r="R5" s="11">
        <v>183296</v>
      </c>
      <c r="S5" s="11">
        <v>148894</v>
      </c>
      <c r="T5" s="11">
        <v>0</v>
      </c>
      <c r="U5" s="30">
        <f>(تولید!V5/Sheet1!B5)*100</f>
        <v>77.382857142857148</v>
      </c>
      <c r="V5" s="11">
        <v>121878</v>
      </c>
      <c r="W5" s="11">
        <v>104306</v>
      </c>
      <c r="X5" s="1">
        <v>0</v>
      </c>
      <c r="Y5" s="24">
        <v>1965600</v>
      </c>
      <c r="Z5" s="25">
        <v>1890000</v>
      </c>
      <c r="AA5" s="12" t="s">
        <v>13</v>
      </c>
    </row>
    <row r="6" spans="1:27" ht="15.75" x14ac:dyDescent="0.25">
      <c r="A6" s="13">
        <v>9030</v>
      </c>
      <c r="B6" s="14">
        <v>75261</v>
      </c>
      <c r="C6" s="35">
        <v>981448</v>
      </c>
      <c r="D6" s="36">
        <v>971415</v>
      </c>
      <c r="E6" s="15">
        <v>5</v>
      </c>
      <c r="F6" s="15">
        <v>52</v>
      </c>
      <c r="G6" s="15">
        <v>43</v>
      </c>
      <c r="H6" s="14">
        <v>109120</v>
      </c>
      <c r="I6" s="32">
        <f>((J6)/(Sheet1!A6*12))*100</f>
        <v>95.006854340438679</v>
      </c>
      <c r="J6" s="15">
        <v>984119</v>
      </c>
      <c r="K6" s="15">
        <v>972151</v>
      </c>
      <c r="L6" s="15">
        <v>1017061</v>
      </c>
      <c r="M6" s="30">
        <f>((N6)/(Sheet1!B6*12))*100</f>
        <v>92.369979919678713</v>
      </c>
      <c r="N6" s="15">
        <v>920005</v>
      </c>
      <c r="O6" s="15">
        <v>892001</v>
      </c>
      <c r="P6" s="14">
        <v>940140</v>
      </c>
      <c r="Q6" s="32">
        <f>(R6/Sheet1!A6)*100</f>
        <v>128.97474513438368</v>
      </c>
      <c r="R6" s="15">
        <v>111331</v>
      </c>
      <c r="S6" s="15">
        <v>101286</v>
      </c>
      <c r="T6" s="15">
        <v>77028</v>
      </c>
      <c r="U6" s="30">
        <f>(تولید!V6/Sheet1!B6)*100</f>
        <v>89.860240963855418</v>
      </c>
      <c r="V6" s="15">
        <v>74584</v>
      </c>
      <c r="W6" s="15">
        <v>79500</v>
      </c>
      <c r="X6" s="14">
        <v>72183</v>
      </c>
      <c r="Y6" s="24">
        <v>1035840</v>
      </c>
      <c r="Z6" s="25">
        <v>996000</v>
      </c>
      <c r="AA6" s="16" t="s">
        <v>14</v>
      </c>
    </row>
    <row r="7" spans="1:27" ht="15.75" x14ac:dyDescent="0.25">
      <c r="A7" s="10">
        <v>17675</v>
      </c>
      <c r="B7" s="1">
        <v>89352</v>
      </c>
      <c r="C7" s="35">
        <v>940861</v>
      </c>
      <c r="D7" s="36">
        <v>1048158</v>
      </c>
      <c r="E7" s="11">
        <v>37</v>
      </c>
      <c r="F7" s="11">
        <v>30</v>
      </c>
      <c r="G7" s="11">
        <v>33</v>
      </c>
      <c r="H7" s="1">
        <v>91740</v>
      </c>
      <c r="I7" s="32">
        <f>((J7)/(Sheet1!A7*12))*100</f>
        <v>132.65259197324414</v>
      </c>
      <c r="J7" s="11">
        <v>951915</v>
      </c>
      <c r="K7" s="11">
        <v>1048364</v>
      </c>
      <c r="L7" s="11">
        <v>1049248</v>
      </c>
      <c r="M7" s="30">
        <f>((N7)/(Sheet1!B7*12))*100</f>
        <v>122.59159420289856</v>
      </c>
      <c r="N7" s="11">
        <v>845882</v>
      </c>
      <c r="O7" s="11">
        <v>735550</v>
      </c>
      <c r="P7" s="1">
        <v>774616</v>
      </c>
      <c r="Q7" s="32">
        <f>(R7/Sheet1!A7)*100</f>
        <v>156.95652173913044</v>
      </c>
      <c r="R7" s="11">
        <v>93860</v>
      </c>
      <c r="S7" s="11">
        <v>107423</v>
      </c>
      <c r="T7" s="11">
        <v>95000</v>
      </c>
      <c r="U7" s="30">
        <f>(تولید!V7/Sheet1!B7)*100</f>
        <v>128.4</v>
      </c>
      <c r="V7" s="11">
        <v>73830</v>
      </c>
      <c r="W7" s="11">
        <v>79066</v>
      </c>
      <c r="X7" s="1">
        <v>64616</v>
      </c>
      <c r="Y7" s="24">
        <v>717600</v>
      </c>
      <c r="Z7" s="25">
        <v>690000</v>
      </c>
      <c r="AA7" s="12" t="s">
        <v>15</v>
      </c>
    </row>
    <row r="8" spans="1:27" ht="15.75" x14ac:dyDescent="0.25">
      <c r="A8" s="13">
        <v>14384</v>
      </c>
      <c r="B8" s="14">
        <v>252388</v>
      </c>
      <c r="C8" s="35">
        <v>2789164</v>
      </c>
      <c r="D8" s="36">
        <v>3069248</v>
      </c>
      <c r="E8" s="15">
        <v>0</v>
      </c>
      <c r="F8" s="15">
        <v>41</v>
      </c>
      <c r="G8" s="15">
        <v>59</v>
      </c>
      <c r="H8" s="14">
        <v>262286</v>
      </c>
      <c r="I8" s="32">
        <f>((J8)/(Sheet1!A8*12))*100</f>
        <v>88.168155663234401</v>
      </c>
      <c r="J8" s="15">
        <v>2794860</v>
      </c>
      <c r="K8" s="15">
        <v>3068840</v>
      </c>
      <c r="L8" s="15">
        <v>3163018</v>
      </c>
      <c r="M8" s="30">
        <f>((N8)/(Sheet1!B8*12))*100</f>
        <v>81.455872703412069</v>
      </c>
      <c r="N8" s="15">
        <v>2482775</v>
      </c>
      <c r="O8" s="15">
        <v>2778474</v>
      </c>
      <c r="P8" s="14">
        <v>2614332</v>
      </c>
      <c r="Q8" s="32">
        <f>(R8/Sheet1!A8)*100</f>
        <v>96.073591762568142</v>
      </c>
      <c r="R8" s="15">
        <v>253788</v>
      </c>
      <c r="S8" s="15">
        <v>238252</v>
      </c>
      <c r="T8" s="15">
        <v>244040</v>
      </c>
      <c r="U8" s="30">
        <f>(تولید!V8/Sheet1!B8)*100</f>
        <v>76.329921259842521</v>
      </c>
      <c r="V8" s="15">
        <v>193878</v>
      </c>
      <c r="W8" s="15">
        <v>210005</v>
      </c>
      <c r="X8" s="14">
        <v>219790</v>
      </c>
      <c r="Y8" s="24">
        <v>3169920</v>
      </c>
      <c r="Z8" s="25">
        <v>3048000</v>
      </c>
      <c r="AA8" s="16" t="s">
        <v>16</v>
      </c>
    </row>
    <row r="9" spans="1:27" ht="15.75" x14ac:dyDescent="0.25">
      <c r="A9" s="10">
        <v>2328</v>
      </c>
      <c r="B9" s="1">
        <v>49063</v>
      </c>
      <c r="C9" s="35">
        <v>498286</v>
      </c>
      <c r="D9" s="36">
        <v>607873</v>
      </c>
      <c r="E9" s="11">
        <v>0</v>
      </c>
      <c r="F9" s="11">
        <v>21</v>
      </c>
      <c r="G9" s="11">
        <v>79</v>
      </c>
      <c r="H9" s="1">
        <v>52088</v>
      </c>
      <c r="I9" s="32">
        <f>((J9)/(Sheet1!A9*12))*100</f>
        <v>81.271474358974359</v>
      </c>
      <c r="J9" s="11">
        <v>507134</v>
      </c>
      <c r="K9" s="11">
        <v>575562</v>
      </c>
      <c r="L9" s="11">
        <v>684006</v>
      </c>
      <c r="M9" s="30">
        <f>((N9)/(Sheet1!B9*12))*100</f>
        <v>79.152999999999992</v>
      </c>
      <c r="N9" s="11">
        <v>474918</v>
      </c>
      <c r="O9" s="11">
        <v>531055</v>
      </c>
      <c r="P9" s="1">
        <v>606852</v>
      </c>
      <c r="Q9" s="32">
        <f>(R9/Sheet1!A9)*100</f>
        <v>101.44230769230769</v>
      </c>
      <c r="R9" s="11">
        <v>52750</v>
      </c>
      <c r="S9" s="11">
        <v>54508</v>
      </c>
      <c r="T9" s="11">
        <v>59354</v>
      </c>
      <c r="U9" s="30">
        <f>(تولید!V9/Sheet1!B9)*100</f>
        <v>77.114000000000004</v>
      </c>
      <c r="V9" s="11">
        <v>38557</v>
      </c>
      <c r="W9" s="11">
        <v>46910</v>
      </c>
      <c r="X9" s="1">
        <v>51624</v>
      </c>
      <c r="Y9" s="24">
        <v>624000</v>
      </c>
      <c r="Z9" s="25">
        <v>600000</v>
      </c>
      <c r="AA9" s="12" t="s">
        <v>17</v>
      </c>
    </row>
    <row r="10" spans="1:27" ht="15.75" x14ac:dyDescent="0.25">
      <c r="A10" s="13">
        <v>19290</v>
      </c>
      <c r="B10" s="14">
        <v>68359</v>
      </c>
      <c r="C10" s="35">
        <v>1065802</v>
      </c>
      <c r="D10" s="36">
        <v>1055131</v>
      </c>
      <c r="E10" s="15">
        <v>28</v>
      </c>
      <c r="F10" s="15">
        <v>55</v>
      </c>
      <c r="G10" s="15">
        <v>17</v>
      </c>
      <c r="H10" s="14">
        <v>95066</v>
      </c>
      <c r="I10" s="32">
        <f>((J10)/(Sheet1!A10*12))*100</f>
        <v>85.830602146391627</v>
      </c>
      <c r="J10" s="15">
        <v>1068488</v>
      </c>
      <c r="K10" s="15">
        <v>1063925</v>
      </c>
      <c r="L10" s="15">
        <v>1128845</v>
      </c>
      <c r="M10" s="30">
        <f>((N10)/(Sheet1!B10*12))*100</f>
        <v>84.712113617376772</v>
      </c>
      <c r="N10" s="15">
        <v>1014004</v>
      </c>
      <c r="O10" s="15">
        <v>1014400</v>
      </c>
      <c r="P10" s="14">
        <v>1045118</v>
      </c>
      <c r="Q10" s="32">
        <f>(R10/Sheet1!A10)*100</f>
        <v>95.337381916329292</v>
      </c>
      <c r="R10" s="15">
        <v>98903</v>
      </c>
      <c r="S10" s="15">
        <v>103243</v>
      </c>
      <c r="T10" s="15">
        <v>82451</v>
      </c>
      <c r="U10" s="30">
        <f>(تولید!V10/Sheet1!B10)*100</f>
        <v>86.827067669172934</v>
      </c>
      <c r="V10" s="15">
        <v>86610</v>
      </c>
      <c r="W10" s="15">
        <v>78716</v>
      </c>
      <c r="X10" s="14">
        <v>76473</v>
      </c>
      <c r="Y10" s="24">
        <v>1244880</v>
      </c>
      <c r="Z10" s="25">
        <v>1197000</v>
      </c>
      <c r="AA10" s="16" t="s">
        <v>18</v>
      </c>
    </row>
    <row r="11" spans="1:27" ht="15.75" x14ac:dyDescent="0.25">
      <c r="A11" s="10">
        <v>20751</v>
      </c>
      <c r="B11" s="1">
        <v>142491</v>
      </c>
      <c r="C11" s="35">
        <v>953926</v>
      </c>
      <c r="D11" s="36">
        <v>1003437</v>
      </c>
      <c r="E11" s="11">
        <v>0</v>
      </c>
      <c r="F11" s="11">
        <v>53</v>
      </c>
      <c r="G11" s="11">
        <v>47</v>
      </c>
      <c r="H11" s="1">
        <v>88262</v>
      </c>
      <c r="I11" s="32">
        <f>((J11)/(Sheet1!A11*12))*100</f>
        <v>77.461137820512818</v>
      </c>
      <c r="J11" s="11">
        <v>966715</v>
      </c>
      <c r="K11" s="11">
        <v>975527</v>
      </c>
      <c r="L11" s="11">
        <v>1158000</v>
      </c>
      <c r="M11" s="30">
        <f>((N11)/(Sheet1!B11*12))*100</f>
        <v>86.048999999999992</v>
      </c>
      <c r="N11" s="11">
        <v>1032588</v>
      </c>
      <c r="O11" s="11">
        <v>1044911</v>
      </c>
      <c r="P11" s="1">
        <v>1100000</v>
      </c>
      <c r="Q11" s="32">
        <f>(R11/Sheet1!A11)*100</f>
        <v>89.070192307692309</v>
      </c>
      <c r="R11" s="11">
        <v>92633</v>
      </c>
      <c r="S11" s="11">
        <v>70463</v>
      </c>
      <c r="T11" s="11">
        <v>90000</v>
      </c>
      <c r="U11" s="30">
        <f>(تولید!V11/Sheet1!B11)*100</f>
        <v>109.39000000000001</v>
      </c>
      <c r="V11" s="11">
        <v>109390</v>
      </c>
      <c r="W11" s="11">
        <v>81729</v>
      </c>
      <c r="X11" s="1">
        <v>96000</v>
      </c>
      <c r="Y11" s="24">
        <v>1248000</v>
      </c>
      <c r="Z11" s="25">
        <v>1200000</v>
      </c>
      <c r="AA11" s="12" t="s">
        <v>19</v>
      </c>
    </row>
    <row r="12" spans="1:27" ht="15.75" x14ac:dyDescent="0.25">
      <c r="A12" s="13">
        <v>42355</v>
      </c>
      <c r="B12" s="14">
        <v>402867</v>
      </c>
      <c r="C12" s="35">
        <v>2688852</v>
      </c>
      <c r="D12" s="36">
        <v>2532536</v>
      </c>
      <c r="E12" s="15">
        <v>9</v>
      </c>
      <c r="F12" s="15">
        <v>36</v>
      </c>
      <c r="G12" s="15">
        <v>55</v>
      </c>
      <c r="H12" s="14">
        <v>233745</v>
      </c>
      <c r="I12" s="32">
        <f>((J12)/(Sheet1!A12*12))*100</f>
        <v>86.632446257446261</v>
      </c>
      <c r="J12" s="15">
        <v>2675903</v>
      </c>
      <c r="K12" s="15">
        <v>2558120</v>
      </c>
      <c r="L12" s="15">
        <v>3035000</v>
      </c>
      <c r="M12" s="30">
        <f>((N12)/(Sheet1!B12*12))*100</f>
        <v>84.708518518518517</v>
      </c>
      <c r="N12" s="15">
        <v>2515843</v>
      </c>
      <c r="O12" s="15">
        <v>2375070</v>
      </c>
      <c r="P12" s="14">
        <v>2714000</v>
      </c>
      <c r="Q12" s="32">
        <f>(R12/Sheet1!A12)*100</f>
        <v>91.919191919191917</v>
      </c>
      <c r="R12" s="15">
        <v>236600</v>
      </c>
      <c r="S12" s="15">
        <v>241300</v>
      </c>
      <c r="T12" s="15">
        <v>260000</v>
      </c>
      <c r="U12" s="30">
        <f>(تولید!V12/Sheet1!B12)*100</f>
        <v>91.785858585858577</v>
      </c>
      <c r="V12" s="15">
        <v>227170</v>
      </c>
      <c r="W12" s="15">
        <v>221140</v>
      </c>
      <c r="X12" s="14">
        <v>215000</v>
      </c>
      <c r="Y12" s="24">
        <v>3088800</v>
      </c>
      <c r="Z12" s="25">
        <v>2970000</v>
      </c>
      <c r="AA12" s="16" t="s">
        <v>20</v>
      </c>
    </row>
    <row r="13" spans="1:27" ht="15.75" x14ac:dyDescent="0.25">
      <c r="A13" s="10">
        <v>16555</v>
      </c>
      <c r="B13" s="1">
        <v>227185</v>
      </c>
      <c r="C13" s="35">
        <v>1012159</v>
      </c>
      <c r="D13" s="36">
        <v>1203844</v>
      </c>
      <c r="E13" s="11">
        <v>0</v>
      </c>
      <c r="F13" s="11">
        <v>36</v>
      </c>
      <c r="G13" s="11">
        <v>64</v>
      </c>
      <c r="H13" s="1">
        <v>110586</v>
      </c>
      <c r="I13" s="32">
        <f>((J13)/(Sheet1!A13*12))*100</f>
        <v>81.373397435897431</v>
      </c>
      <c r="J13" s="11">
        <v>1015540</v>
      </c>
      <c r="K13" s="11">
        <v>1147845</v>
      </c>
      <c r="L13" s="11">
        <v>1173500</v>
      </c>
      <c r="M13" s="30">
        <f>((N13)/(Sheet1!B13*12))*100</f>
        <v>81.926666666666677</v>
      </c>
      <c r="N13" s="11">
        <v>983120</v>
      </c>
      <c r="O13" s="11">
        <v>998272</v>
      </c>
      <c r="P13" s="1">
        <v>1065000</v>
      </c>
      <c r="Q13" s="32">
        <f>(R13/Sheet1!A13)*100</f>
        <v>102.89423076923076</v>
      </c>
      <c r="R13" s="11">
        <v>107010</v>
      </c>
      <c r="S13" s="11">
        <v>63660</v>
      </c>
      <c r="T13" s="11">
        <v>100000</v>
      </c>
      <c r="U13" s="30">
        <f>(تولید!V13/Sheet1!B13)*100</f>
        <v>81.478999999999999</v>
      </c>
      <c r="V13" s="11">
        <v>81479</v>
      </c>
      <c r="W13" s="11">
        <v>103986</v>
      </c>
      <c r="X13" s="1">
        <v>94000</v>
      </c>
      <c r="Y13" s="24">
        <v>1248000</v>
      </c>
      <c r="Z13" s="25">
        <v>1200000</v>
      </c>
      <c r="AA13" s="12" t="s">
        <v>21</v>
      </c>
    </row>
    <row r="14" spans="1:27" ht="15.75" x14ac:dyDescent="0.25">
      <c r="A14" s="13">
        <v>23215</v>
      </c>
      <c r="B14" s="14">
        <v>379757</v>
      </c>
      <c r="C14" s="35">
        <v>1997609</v>
      </c>
      <c r="D14" s="36">
        <v>2046280</v>
      </c>
      <c r="E14" s="15">
        <v>21</v>
      </c>
      <c r="F14" s="15">
        <v>47</v>
      </c>
      <c r="G14" s="15">
        <v>32</v>
      </c>
      <c r="H14" s="14">
        <v>192459</v>
      </c>
      <c r="I14" s="32">
        <f>((J14)/(Sheet1!A14*12))*100</f>
        <v>96.440504807692307</v>
      </c>
      <c r="J14" s="15">
        <v>1925724</v>
      </c>
      <c r="K14" s="15">
        <v>2178832</v>
      </c>
      <c r="L14" s="15">
        <v>2187000</v>
      </c>
      <c r="M14" s="30">
        <f>((N14)/(Sheet1!B14*12))*100</f>
        <v>104.53333333333332</v>
      </c>
      <c r="N14" s="15">
        <v>2007040</v>
      </c>
      <c r="O14" s="15">
        <v>2019420</v>
      </c>
      <c r="P14" s="14">
        <v>1992000</v>
      </c>
      <c r="Q14" s="32">
        <f>(R14/Sheet1!A14)*100</f>
        <v>111.3203125</v>
      </c>
      <c r="R14" s="15">
        <v>185237</v>
      </c>
      <c r="S14" s="15">
        <v>167794</v>
      </c>
      <c r="T14" s="15">
        <v>189400</v>
      </c>
      <c r="U14" s="30">
        <f>(تولید!V14/Sheet1!B14)*100</f>
        <v>111.0625</v>
      </c>
      <c r="V14" s="15">
        <v>177700</v>
      </c>
      <c r="W14" s="15">
        <v>183200</v>
      </c>
      <c r="X14" s="14">
        <v>175000</v>
      </c>
      <c r="Y14" s="24">
        <v>1996800</v>
      </c>
      <c r="Z14" s="25">
        <v>1920000</v>
      </c>
      <c r="AA14" s="16" t="s">
        <v>22</v>
      </c>
    </row>
    <row r="15" spans="1:27" ht="15.75" x14ac:dyDescent="0.25">
      <c r="A15" s="10">
        <v>26034</v>
      </c>
      <c r="B15" s="1">
        <v>163582</v>
      </c>
      <c r="C15" s="35">
        <v>1925983</v>
      </c>
      <c r="D15" s="36">
        <v>2125032</v>
      </c>
      <c r="E15" s="11">
        <v>9</v>
      </c>
      <c r="F15" s="11">
        <v>52</v>
      </c>
      <c r="G15" s="11">
        <v>39</v>
      </c>
      <c r="H15" s="1">
        <v>179405</v>
      </c>
      <c r="I15" s="32">
        <f>((J15)/(Sheet1!A15*12))*100</f>
        <v>87.825641025641019</v>
      </c>
      <c r="J15" s="11">
        <v>1918112</v>
      </c>
      <c r="K15" s="11">
        <v>2116482</v>
      </c>
      <c r="L15" s="11">
        <v>2102000</v>
      </c>
      <c r="M15" s="30">
        <f>((N15)/(Sheet1!B15*12))*100</f>
        <v>91.144476190476183</v>
      </c>
      <c r="N15" s="11">
        <v>1914034</v>
      </c>
      <c r="O15" s="11">
        <v>1897023</v>
      </c>
      <c r="P15" s="1">
        <v>2000000</v>
      </c>
      <c r="Q15" s="32">
        <f>(R15/Sheet1!A15)*100</f>
        <v>97.652747252747247</v>
      </c>
      <c r="R15" s="11">
        <v>177728</v>
      </c>
      <c r="S15" s="11">
        <v>154032</v>
      </c>
      <c r="T15" s="11">
        <v>170000</v>
      </c>
      <c r="U15" s="30">
        <f>(تولید!V15/Sheet1!B15)*100</f>
        <v>86.440571428571431</v>
      </c>
      <c r="V15" s="11">
        <v>151271</v>
      </c>
      <c r="W15" s="11">
        <v>145404</v>
      </c>
      <c r="X15" s="1">
        <v>152000</v>
      </c>
      <c r="Y15" s="24">
        <v>2184000</v>
      </c>
      <c r="Z15" s="25">
        <v>2100000</v>
      </c>
      <c r="AA15" s="12" t="s">
        <v>23</v>
      </c>
    </row>
    <row r="16" spans="1:27" ht="15.75" x14ac:dyDescent="0.25">
      <c r="A16" s="13">
        <v>10655</v>
      </c>
      <c r="B16" s="14">
        <v>103662</v>
      </c>
      <c r="C16" s="35">
        <v>1280593</v>
      </c>
      <c r="D16" s="36">
        <v>1246211</v>
      </c>
      <c r="E16" s="15">
        <v>57</v>
      </c>
      <c r="F16" s="15">
        <v>17</v>
      </c>
      <c r="G16" s="15">
        <v>26</v>
      </c>
      <c r="H16" s="14">
        <v>117603</v>
      </c>
      <c r="I16" s="32">
        <f>((J16)/(Sheet1!A16*12))*100</f>
        <v>102.28766025641025</v>
      </c>
      <c r="J16" s="15">
        <v>1276550</v>
      </c>
      <c r="K16" s="15">
        <v>1294022</v>
      </c>
      <c r="L16" s="15">
        <v>1263455</v>
      </c>
      <c r="M16" s="30">
        <f>((N16)/(Sheet1!B16*12))*100</f>
        <v>108.41825</v>
      </c>
      <c r="N16" s="15">
        <v>1301019</v>
      </c>
      <c r="O16" s="15">
        <v>1194211</v>
      </c>
      <c r="P16" s="14">
        <v>1186180</v>
      </c>
      <c r="Q16" s="32">
        <f>(R16/Sheet1!A16)*100</f>
        <v>101.89711538461539</v>
      </c>
      <c r="R16" s="15">
        <v>105973</v>
      </c>
      <c r="S16" s="15">
        <v>101737</v>
      </c>
      <c r="T16" s="15">
        <v>90000</v>
      </c>
      <c r="U16" s="30">
        <f>(تولید!V16/Sheet1!B16)*100</f>
        <v>114.354</v>
      </c>
      <c r="V16" s="15">
        <v>114354</v>
      </c>
      <c r="W16" s="15">
        <v>63496</v>
      </c>
      <c r="X16" s="14">
        <v>110000</v>
      </c>
      <c r="Y16" s="24">
        <v>1248000</v>
      </c>
      <c r="Z16" s="25">
        <v>1200000</v>
      </c>
      <c r="AA16" s="16" t="s">
        <v>24</v>
      </c>
    </row>
    <row r="17" spans="1:27" ht="15.75" x14ac:dyDescent="0.25">
      <c r="A17" s="10">
        <v>3482</v>
      </c>
      <c r="B17" s="1">
        <v>107896</v>
      </c>
      <c r="C17" s="35">
        <v>760968</v>
      </c>
      <c r="D17" s="36">
        <v>716033</v>
      </c>
      <c r="E17" s="11">
        <v>0</v>
      </c>
      <c r="F17" s="11">
        <v>69</v>
      </c>
      <c r="G17" s="11">
        <v>31</v>
      </c>
      <c r="H17" s="1">
        <v>72592</v>
      </c>
      <c r="I17" s="32">
        <f>((J17)/(Sheet1!A17*12))*100</f>
        <v>92.76605616605616</v>
      </c>
      <c r="J17" s="11">
        <v>759754</v>
      </c>
      <c r="K17" s="11">
        <v>715556</v>
      </c>
      <c r="L17" s="11">
        <v>763513</v>
      </c>
      <c r="M17" s="30">
        <f>((N17)/(Sheet1!B17*12))*100</f>
        <v>75.186285714285717</v>
      </c>
      <c r="N17" s="11">
        <v>592092</v>
      </c>
      <c r="O17" s="11">
        <v>575091</v>
      </c>
      <c r="P17" s="1">
        <v>588504</v>
      </c>
      <c r="Q17" s="32">
        <f>(R17/Sheet1!A17)*100</f>
        <v>100.45567765567766</v>
      </c>
      <c r="R17" s="11">
        <v>68561</v>
      </c>
      <c r="S17" s="11">
        <v>70478</v>
      </c>
      <c r="T17" s="11">
        <v>63513</v>
      </c>
      <c r="U17" s="30">
        <f>(تولید!V17/Sheet1!B17)*100</f>
        <v>70.022095238095233</v>
      </c>
      <c r="V17" s="11">
        <v>45952</v>
      </c>
      <c r="W17" s="11">
        <v>42451</v>
      </c>
      <c r="X17" s="1">
        <v>41840</v>
      </c>
      <c r="Y17" s="24">
        <v>819000</v>
      </c>
      <c r="Z17" s="25">
        <v>787500</v>
      </c>
      <c r="AA17" s="12" t="s">
        <v>25</v>
      </c>
    </row>
    <row r="18" spans="1:27" ht="15.75" x14ac:dyDescent="0.25">
      <c r="A18" s="13">
        <v>13565</v>
      </c>
      <c r="B18" s="14">
        <v>285027</v>
      </c>
      <c r="C18" s="35">
        <v>989298</v>
      </c>
      <c r="D18" s="36">
        <v>1074618</v>
      </c>
      <c r="E18" s="15">
        <v>5</v>
      </c>
      <c r="F18" s="15">
        <v>67</v>
      </c>
      <c r="G18" s="15">
        <v>28</v>
      </c>
      <c r="H18" s="14">
        <v>93966</v>
      </c>
      <c r="I18" s="32">
        <f>((J18)/(Sheet1!A18*12))*100</f>
        <v>85.876532887402462</v>
      </c>
      <c r="J18" s="15">
        <v>986000</v>
      </c>
      <c r="K18" s="15">
        <v>1049800</v>
      </c>
      <c r="L18" s="15">
        <v>1148000</v>
      </c>
      <c r="M18" s="30">
        <f>((N18)/(Sheet1!B18*12))*100</f>
        <v>92.481884057971016</v>
      </c>
      <c r="N18" s="15">
        <v>1021000</v>
      </c>
      <c r="O18" s="15">
        <v>1136600</v>
      </c>
      <c r="P18" s="14">
        <v>1100010</v>
      </c>
      <c r="Q18" s="32">
        <f>(R18/Sheet1!A18)*100</f>
        <v>88.597408026755858</v>
      </c>
      <c r="R18" s="15">
        <v>84770</v>
      </c>
      <c r="S18" s="15">
        <v>106150</v>
      </c>
      <c r="T18" s="15">
        <v>87500</v>
      </c>
      <c r="U18" s="30">
        <f>(تولید!V18/Sheet1!B18)*100</f>
        <v>99.597826086956516</v>
      </c>
      <c r="V18" s="15">
        <v>91630</v>
      </c>
      <c r="W18" s="15">
        <v>95220</v>
      </c>
      <c r="X18" s="14">
        <v>97160</v>
      </c>
      <c r="Y18" s="24">
        <v>1148160</v>
      </c>
      <c r="Z18" s="25">
        <v>1104000</v>
      </c>
      <c r="AA18" s="16" t="s">
        <v>26</v>
      </c>
    </row>
    <row r="19" spans="1:27" ht="15.75" x14ac:dyDescent="0.25">
      <c r="A19" s="10">
        <v>0</v>
      </c>
      <c r="B19" s="1">
        <v>0</v>
      </c>
      <c r="C19" s="35">
        <v>50874</v>
      </c>
      <c r="D19" s="36">
        <v>137186</v>
      </c>
      <c r="E19" s="11"/>
      <c r="F19" s="11"/>
      <c r="G19" s="11"/>
      <c r="H19" s="1">
        <v>0</v>
      </c>
      <c r="I19" s="32">
        <f>((J19)/(Sheet1!A19*12))*100</f>
        <v>24.55371017871018</v>
      </c>
      <c r="J19" s="11">
        <v>50561</v>
      </c>
      <c r="K19" s="11">
        <v>142263</v>
      </c>
      <c r="L19" s="11">
        <v>62500</v>
      </c>
      <c r="M19" s="30">
        <f>((N19)/(Sheet1!B19*12))*100</f>
        <v>18.688383838383839</v>
      </c>
      <c r="N19" s="11">
        <v>37003</v>
      </c>
      <c r="O19" s="11">
        <v>141277</v>
      </c>
      <c r="P19" s="1">
        <v>60000</v>
      </c>
      <c r="Q19" s="32">
        <f>(R19/Sheet1!A19)*100</f>
        <v>0</v>
      </c>
      <c r="R19" s="11">
        <v>0</v>
      </c>
      <c r="S19" s="11">
        <v>10467</v>
      </c>
      <c r="T19" s="11">
        <v>0</v>
      </c>
      <c r="U19" s="30">
        <f>(تولید!V19/Sheet1!B19)*100</f>
        <v>0</v>
      </c>
      <c r="V19" s="11">
        <v>0</v>
      </c>
      <c r="W19" s="11">
        <v>11033</v>
      </c>
      <c r="X19" s="1">
        <v>0</v>
      </c>
      <c r="Y19" s="24">
        <v>205920</v>
      </c>
      <c r="Z19" s="25">
        <v>198000</v>
      </c>
      <c r="AA19" s="12" t="s">
        <v>27</v>
      </c>
    </row>
    <row r="20" spans="1:27" ht="15.75" x14ac:dyDescent="0.25">
      <c r="A20" s="13">
        <v>28930</v>
      </c>
      <c r="B20" s="14">
        <v>173022</v>
      </c>
      <c r="C20" s="35">
        <v>2856082</v>
      </c>
      <c r="D20" s="36">
        <v>2334756</v>
      </c>
      <c r="E20" s="15">
        <v>19.5</v>
      </c>
      <c r="F20" s="15">
        <v>33.5</v>
      </c>
      <c r="G20" s="15">
        <v>47</v>
      </c>
      <c r="H20" s="14">
        <v>252214</v>
      </c>
      <c r="I20" s="32">
        <f>((J20)/(Sheet1!A20*12))*100</f>
        <v>125.74113101510362</v>
      </c>
      <c r="J20" s="15">
        <v>2863880</v>
      </c>
      <c r="K20" s="15">
        <v>2567410</v>
      </c>
      <c r="L20" s="15">
        <v>2420076</v>
      </c>
      <c r="M20" s="30">
        <f>((N20)/(Sheet1!B20*12))*100</f>
        <v>115.78767123287672</v>
      </c>
      <c r="N20" s="15">
        <v>2535750</v>
      </c>
      <c r="O20" s="15">
        <v>2476680</v>
      </c>
      <c r="P20" s="14">
        <v>2384753</v>
      </c>
      <c r="Q20" s="32">
        <f>(R20/Sheet1!A20)*100</f>
        <v>123.5300316122234</v>
      </c>
      <c r="R20" s="15">
        <v>234460</v>
      </c>
      <c r="S20" s="15">
        <v>230190</v>
      </c>
      <c r="T20" s="15">
        <v>213750</v>
      </c>
      <c r="U20" s="30">
        <f>(تولید!V20/Sheet1!B20)*100</f>
        <v>118.58630136986301</v>
      </c>
      <c r="V20" s="15">
        <v>216420</v>
      </c>
      <c r="W20" s="15">
        <v>191720</v>
      </c>
      <c r="X20" s="14">
        <v>200000</v>
      </c>
      <c r="Y20" s="24">
        <v>2277600</v>
      </c>
      <c r="Z20" s="25">
        <v>2190000</v>
      </c>
      <c r="AA20" s="16" t="s">
        <v>28</v>
      </c>
    </row>
    <row r="21" spans="1:27" ht="15.75" x14ac:dyDescent="0.25">
      <c r="A21" s="10">
        <v>20133</v>
      </c>
      <c r="B21" s="1">
        <v>248682</v>
      </c>
      <c r="C21" s="35">
        <v>46988</v>
      </c>
      <c r="D21" s="36">
        <v>75026</v>
      </c>
      <c r="E21" s="11">
        <v>0</v>
      </c>
      <c r="F21" s="11">
        <v>98</v>
      </c>
      <c r="G21" s="11">
        <v>2</v>
      </c>
      <c r="H21" s="1">
        <v>3851</v>
      </c>
      <c r="I21" s="32">
        <f>((J21)/(Sheet1!A21*12))*100</f>
        <v>52.863322574861037</v>
      </c>
      <c r="J21" s="11">
        <v>47171</v>
      </c>
      <c r="K21" s="11">
        <v>73464</v>
      </c>
      <c r="L21" s="11">
        <v>74490</v>
      </c>
      <c r="M21" s="30">
        <f>((N21)/(Sheet1!B21*12))*100</f>
        <v>60.649184149184151</v>
      </c>
      <c r="N21" s="11">
        <v>52037</v>
      </c>
      <c r="O21" s="11">
        <v>65615</v>
      </c>
      <c r="P21" s="1">
        <v>72500</v>
      </c>
      <c r="Q21" s="32">
        <f>(R21/Sheet1!A21)*100</f>
        <v>50.914470145239378</v>
      </c>
      <c r="R21" s="11">
        <v>3786</v>
      </c>
      <c r="S21" s="11">
        <v>5237</v>
      </c>
      <c r="T21" s="11">
        <v>6800</v>
      </c>
      <c r="U21" s="30">
        <f>(تولید!V21/Sheet1!B21)*100</f>
        <v>68.979020979020973</v>
      </c>
      <c r="V21" s="11">
        <v>4932</v>
      </c>
      <c r="W21" s="11">
        <v>5886</v>
      </c>
      <c r="X21" s="1">
        <v>6300</v>
      </c>
      <c r="Y21" s="24">
        <v>89232</v>
      </c>
      <c r="Z21" s="25">
        <v>85800</v>
      </c>
      <c r="AA21" s="12" t="s">
        <v>29</v>
      </c>
    </row>
    <row r="22" spans="1:27" ht="15.75" x14ac:dyDescent="0.25">
      <c r="A22" s="13">
        <v>1130</v>
      </c>
      <c r="B22" s="14">
        <v>374</v>
      </c>
      <c r="C22" s="35">
        <v>310182</v>
      </c>
      <c r="D22" s="36">
        <v>300265</v>
      </c>
      <c r="E22" s="15">
        <v>0</v>
      </c>
      <c r="F22" s="15">
        <v>68</v>
      </c>
      <c r="G22" s="15">
        <v>32</v>
      </c>
      <c r="H22" s="14">
        <v>31517</v>
      </c>
      <c r="I22" s="32">
        <f>((J22)/(Sheet1!A22*12))*100</f>
        <v>78.912037037037038</v>
      </c>
      <c r="J22" s="15">
        <v>310219</v>
      </c>
      <c r="K22" s="15">
        <v>300183</v>
      </c>
      <c r="L22" s="15">
        <v>362775</v>
      </c>
      <c r="M22" s="30">
        <f>((N22)/(Sheet1!B22*12))*100</f>
        <v>72.514285714285705</v>
      </c>
      <c r="N22" s="15">
        <v>274104</v>
      </c>
      <c r="O22" s="15">
        <v>270702</v>
      </c>
      <c r="P22" s="14">
        <v>324000</v>
      </c>
      <c r="Q22" s="32">
        <f>(R22/Sheet1!A22)*100</f>
        <v>98.818681318681328</v>
      </c>
      <c r="R22" s="15">
        <v>32373</v>
      </c>
      <c r="S22" s="15">
        <v>24867</v>
      </c>
      <c r="T22" s="15">
        <v>37375</v>
      </c>
      <c r="U22" s="30">
        <f>(تولید!V22/Sheet1!B22)*100</f>
        <v>88.495238095238093</v>
      </c>
      <c r="V22" s="15">
        <v>27876</v>
      </c>
      <c r="W22" s="15">
        <v>21927</v>
      </c>
      <c r="X22" s="14">
        <v>32500</v>
      </c>
      <c r="Y22" s="24">
        <v>393120</v>
      </c>
      <c r="Z22" s="25">
        <v>378000</v>
      </c>
      <c r="AA22" s="16" t="s">
        <v>30</v>
      </c>
    </row>
    <row r="23" spans="1:27" ht="15.75" x14ac:dyDescent="0.25">
      <c r="A23" s="10">
        <v>21968</v>
      </c>
      <c r="B23" s="1">
        <v>146827</v>
      </c>
      <c r="C23" s="35">
        <v>1117033</v>
      </c>
      <c r="D23" s="36">
        <v>955136</v>
      </c>
      <c r="E23" s="11">
        <v>20</v>
      </c>
      <c r="F23" s="11">
        <v>50</v>
      </c>
      <c r="G23" s="11">
        <v>30</v>
      </c>
      <c r="H23" s="1">
        <v>86697</v>
      </c>
      <c r="I23" s="32">
        <f>((J23)/(Sheet1!A23*12))*100</f>
        <v>101.90054945054945</v>
      </c>
      <c r="J23" s="11">
        <v>1112754</v>
      </c>
      <c r="K23" s="11">
        <v>1042921</v>
      </c>
      <c r="L23" s="11">
        <v>1149998</v>
      </c>
      <c r="M23" s="30">
        <f>((N23)/(Sheet1!B23*12))*100</f>
        <v>86.581714285714284</v>
      </c>
      <c r="N23" s="11">
        <v>909108</v>
      </c>
      <c r="O23" s="11">
        <v>956383</v>
      </c>
      <c r="P23" s="1">
        <v>1000732</v>
      </c>
      <c r="Q23" s="32">
        <f>(R23/Sheet1!A23)*100</f>
        <v>96.302197802197796</v>
      </c>
      <c r="R23" s="11">
        <v>87635</v>
      </c>
      <c r="S23" s="11">
        <v>78054</v>
      </c>
      <c r="T23" s="11">
        <v>95000</v>
      </c>
      <c r="U23" s="30">
        <f>(تولید!V23/Sheet1!B23)*100</f>
        <v>55.673142857142857</v>
      </c>
      <c r="V23" s="11">
        <v>48714</v>
      </c>
      <c r="W23" s="11">
        <v>88060</v>
      </c>
      <c r="X23" s="1">
        <v>81000</v>
      </c>
      <c r="Y23" s="24">
        <v>1092000</v>
      </c>
      <c r="Z23" s="25">
        <v>1050000</v>
      </c>
      <c r="AA23" s="12" t="s">
        <v>31</v>
      </c>
    </row>
    <row r="24" spans="1:27" ht="15.75" x14ac:dyDescent="0.25">
      <c r="A24" s="13">
        <v>0</v>
      </c>
      <c r="B24" s="14">
        <v>61417</v>
      </c>
      <c r="C24" s="35">
        <v>302163</v>
      </c>
      <c r="D24" s="36">
        <v>258375</v>
      </c>
      <c r="E24" s="15">
        <v>0</v>
      </c>
      <c r="F24" s="15">
        <v>39</v>
      </c>
      <c r="G24" s="15">
        <v>61</v>
      </c>
      <c r="H24" s="14">
        <v>27880</v>
      </c>
      <c r="I24" s="32">
        <f>((J24)/(Sheet1!A24*12))*100</f>
        <v>91.553113553113548</v>
      </c>
      <c r="J24" s="15">
        <v>299928</v>
      </c>
      <c r="K24" s="15">
        <v>260405</v>
      </c>
      <c r="L24" s="15">
        <v>360000</v>
      </c>
      <c r="M24" s="30">
        <f>((N24)/(Sheet1!B24*12))*100</f>
        <v>82.539682539682531</v>
      </c>
      <c r="N24" s="15">
        <v>260000</v>
      </c>
      <c r="O24" s="15">
        <v>265801</v>
      </c>
      <c r="P24" s="14">
        <v>292000</v>
      </c>
      <c r="Q24" s="32">
        <f>(R24/Sheet1!A24)*100</f>
        <v>89.494505494505489</v>
      </c>
      <c r="R24" s="15">
        <v>24432</v>
      </c>
      <c r="S24" s="15">
        <v>19158</v>
      </c>
      <c r="T24" s="15">
        <v>35000</v>
      </c>
      <c r="U24" s="30">
        <f>(تولید!V24/Sheet1!B24)*100</f>
        <v>74.400000000000006</v>
      </c>
      <c r="V24" s="15">
        <v>19530</v>
      </c>
      <c r="W24" s="15">
        <v>20871</v>
      </c>
      <c r="X24" s="14">
        <v>25000</v>
      </c>
      <c r="Y24" s="24">
        <v>327600</v>
      </c>
      <c r="Z24" s="25">
        <v>315000</v>
      </c>
      <c r="AA24" s="16" t="s">
        <v>32</v>
      </c>
    </row>
    <row r="25" spans="1:27" ht="15.75" x14ac:dyDescent="0.25">
      <c r="A25" s="10">
        <v>1128</v>
      </c>
      <c r="B25" s="1">
        <v>32155</v>
      </c>
      <c r="C25" s="35">
        <v>61530</v>
      </c>
      <c r="D25" s="36">
        <v>150314</v>
      </c>
      <c r="E25" s="11">
        <v>40</v>
      </c>
      <c r="F25" s="11">
        <v>60</v>
      </c>
      <c r="G25" s="11">
        <v>0</v>
      </c>
      <c r="H25" s="1">
        <v>7445</v>
      </c>
      <c r="I25" s="32">
        <f>((J25)/(Sheet1!A25*12))*100</f>
        <v>54.771929824561404</v>
      </c>
      <c r="J25" s="11">
        <v>62440</v>
      </c>
      <c r="K25" s="11">
        <v>134934</v>
      </c>
      <c r="L25" s="11">
        <v>110949</v>
      </c>
      <c r="M25" s="30">
        <f>((N25)/(Sheet1!B25*12))*100</f>
        <v>78.336507936507942</v>
      </c>
      <c r="N25" s="11">
        <v>86366</v>
      </c>
      <c r="O25" s="11">
        <v>132050</v>
      </c>
      <c r="P25" s="1">
        <v>104766</v>
      </c>
      <c r="Q25" s="32">
        <f>(R25/Sheet1!A25)*100</f>
        <v>77.463157894736838</v>
      </c>
      <c r="R25" s="11">
        <v>7359</v>
      </c>
      <c r="S25" s="11">
        <v>3846</v>
      </c>
      <c r="T25" s="11">
        <v>7500</v>
      </c>
      <c r="U25" s="30">
        <f>(تولید!V25/Sheet1!B25)*100</f>
        <v>90.02448979591837</v>
      </c>
      <c r="V25" s="11">
        <v>8271</v>
      </c>
      <c r="W25" s="11">
        <v>7498</v>
      </c>
      <c r="X25" s="1">
        <v>8500</v>
      </c>
      <c r="Y25" s="24">
        <v>114000</v>
      </c>
      <c r="Z25" s="25">
        <v>110250</v>
      </c>
      <c r="AA25" s="12" t="s">
        <v>99</v>
      </c>
    </row>
    <row r="26" spans="1:27" ht="15.75" x14ac:dyDescent="0.25">
      <c r="A26" s="13">
        <v>19050</v>
      </c>
      <c r="B26" s="14">
        <v>242680</v>
      </c>
      <c r="C26" s="35">
        <v>1411526</v>
      </c>
      <c r="D26" s="36">
        <v>1364620</v>
      </c>
      <c r="E26" s="15">
        <v>63</v>
      </c>
      <c r="F26" s="15">
        <v>31</v>
      </c>
      <c r="G26" s="15">
        <v>6</v>
      </c>
      <c r="H26" s="14">
        <v>111536</v>
      </c>
      <c r="I26" s="32">
        <f>((J26)/(Sheet1!A26*12))*100</f>
        <v>82.642174649250123</v>
      </c>
      <c r="J26" s="15">
        <v>1366571</v>
      </c>
      <c r="K26" s="15">
        <v>1378652</v>
      </c>
      <c r="L26" s="15">
        <v>1693756</v>
      </c>
      <c r="M26" s="30">
        <f>((N26)/(Sheet1!B26*12))*100</f>
        <v>90.72490566037736</v>
      </c>
      <c r="N26" s="15">
        <v>1442526</v>
      </c>
      <c r="O26" s="15">
        <v>1264140</v>
      </c>
      <c r="P26" s="14">
        <v>1623900</v>
      </c>
      <c r="Q26" s="32">
        <f>(R26/Sheet1!A26)*100</f>
        <v>80.643686502177076</v>
      </c>
      <c r="R26" s="15">
        <v>111127</v>
      </c>
      <c r="S26" s="15">
        <v>164945</v>
      </c>
      <c r="T26" s="15">
        <v>148824</v>
      </c>
      <c r="U26" s="30">
        <f>(تولید!V26/Sheet1!B26)*100</f>
        <v>88.844528301886797</v>
      </c>
      <c r="V26" s="15">
        <v>117719</v>
      </c>
      <c r="W26" s="15">
        <v>130662</v>
      </c>
      <c r="X26" s="14">
        <v>143100</v>
      </c>
      <c r="Y26" s="24">
        <v>1653600</v>
      </c>
      <c r="Z26" s="25">
        <v>1590000</v>
      </c>
      <c r="AA26" s="16" t="s">
        <v>34</v>
      </c>
    </row>
    <row r="27" spans="1:27" ht="15.75" x14ac:dyDescent="0.25">
      <c r="A27" s="10">
        <v>31055</v>
      </c>
      <c r="B27" s="1">
        <v>179773</v>
      </c>
      <c r="C27" s="35">
        <v>949866</v>
      </c>
      <c r="D27" s="36">
        <v>913823</v>
      </c>
      <c r="E27" s="11">
        <v>15</v>
      </c>
      <c r="F27" s="11">
        <v>70</v>
      </c>
      <c r="G27" s="11">
        <v>15</v>
      </c>
      <c r="H27" s="1">
        <v>91272</v>
      </c>
      <c r="I27" s="32">
        <f>((J27)/(Sheet1!A27*12))*100</f>
        <v>110.83394970414201</v>
      </c>
      <c r="J27" s="11">
        <v>899085</v>
      </c>
      <c r="K27" s="11">
        <v>922712</v>
      </c>
      <c r="L27" s="11">
        <v>789550</v>
      </c>
      <c r="M27" s="30">
        <f>((N27)/(Sheet1!B27*12))*100</f>
        <v>106.2</v>
      </c>
      <c r="N27" s="11">
        <v>828360</v>
      </c>
      <c r="O27" s="11">
        <v>870548</v>
      </c>
      <c r="P27" s="1">
        <v>801659</v>
      </c>
      <c r="Q27" s="32">
        <f>(R27/Sheet1!A27)*100</f>
        <v>133.95857988165682</v>
      </c>
      <c r="R27" s="11">
        <v>90556</v>
      </c>
      <c r="S27" s="11">
        <v>103316</v>
      </c>
      <c r="T27" s="11">
        <v>64050</v>
      </c>
      <c r="U27" s="30">
        <f>(تولید!V27/Sheet1!B27)*100</f>
        <v>113.3753846153846</v>
      </c>
      <c r="V27" s="11">
        <v>73694</v>
      </c>
      <c r="W27" s="11">
        <v>88751</v>
      </c>
      <c r="X27" s="1">
        <v>69371</v>
      </c>
      <c r="Y27" s="24">
        <v>811200</v>
      </c>
      <c r="Z27" s="25">
        <v>780000</v>
      </c>
      <c r="AA27" s="12" t="s">
        <v>35</v>
      </c>
    </row>
    <row r="28" spans="1:27" ht="15.75" x14ac:dyDescent="0.25">
      <c r="A28" s="13">
        <v>27722</v>
      </c>
      <c r="B28" s="14">
        <v>398073</v>
      </c>
      <c r="C28" s="35">
        <v>2151898</v>
      </c>
      <c r="D28" s="36">
        <v>1993601</v>
      </c>
      <c r="E28" s="15">
        <v>43</v>
      </c>
      <c r="F28" s="15">
        <v>22</v>
      </c>
      <c r="G28" s="15">
        <v>35</v>
      </c>
      <c r="H28" s="14">
        <v>200283</v>
      </c>
      <c r="I28" s="32">
        <f>((J28)/(Sheet1!A28*12))*100</f>
        <v>86.012019230769226</v>
      </c>
      <c r="J28" s="15">
        <v>2146860</v>
      </c>
      <c r="K28" s="15">
        <v>1976724</v>
      </c>
      <c r="L28" s="15">
        <v>2363548</v>
      </c>
      <c r="M28" s="30">
        <f>((N28)/(Sheet1!B28*12))*100</f>
        <v>101.67837500000002</v>
      </c>
      <c r="N28" s="15">
        <v>2440281</v>
      </c>
      <c r="O28" s="15">
        <v>2115870</v>
      </c>
      <c r="P28" s="14">
        <v>2251000</v>
      </c>
      <c r="Q28" s="32">
        <f>(R28/Sheet1!A28)*100</f>
        <v>94.724038461538456</v>
      </c>
      <c r="R28" s="15">
        <v>197026</v>
      </c>
      <c r="S28" s="15">
        <v>214938</v>
      </c>
      <c r="T28" s="15">
        <v>121275</v>
      </c>
      <c r="U28" s="30">
        <f>(تولید!V28/Sheet1!B28)*100</f>
        <v>106.5745</v>
      </c>
      <c r="V28" s="15">
        <v>213149</v>
      </c>
      <c r="W28" s="15">
        <v>187603</v>
      </c>
      <c r="X28" s="14">
        <v>115500</v>
      </c>
      <c r="Y28" s="24">
        <v>2496000</v>
      </c>
      <c r="Z28" s="25">
        <v>2400000</v>
      </c>
      <c r="AA28" s="16" t="s">
        <v>36</v>
      </c>
    </row>
    <row r="29" spans="1:27" ht="15.75" x14ac:dyDescent="0.25">
      <c r="A29" s="10">
        <v>22921</v>
      </c>
      <c r="B29" s="1">
        <v>507073</v>
      </c>
      <c r="C29" s="35">
        <v>1705296</v>
      </c>
      <c r="D29" s="36">
        <v>1738835</v>
      </c>
      <c r="E29" s="11">
        <v>30</v>
      </c>
      <c r="F29" s="11">
        <v>39</v>
      </c>
      <c r="G29" s="11">
        <v>31</v>
      </c>
      <c r="H29" s="1">
        <v>149759</v>
      </c>
      <c r="I29" s="32">
        <f>((J29)/(Sheet1!A29*12))*100</f>
        <v>90.837339743589737</v>
      </c>
      <c r="J29" s="11">
        <v>1700475</v>
      </c>
      <c r="K29" s="11">
        <v>1752600</v>
      </c>
      <c r="L29" s="11">
        <v>1878333</v>
      </c>
      <c r="M29" s="30">
        <f>((N29)/(Sheet1!B29*12))*100</f>
        <v>100.46527777777779</v>
      </c>
      <c r="N29" s="11">
        <v>1808375</v>
      </c>
      <c r="O29" s="11">
        <v>1768600</v>
      </c>
      <c r="P29" s="1">
        <v>1788879</v>
      </c>
      <c r="Q29" s="32">
        <f>(R29/Sheet1!A29)*100</f>
        <v>97.214743589743591</v>
      </c>
      <c r="R29" s="11">
        <v>151655</v>
      </c>
      <c r="S29" s="11">
        <v>148625</v>
      </c>
      <c r="T29" s="11">
        <v>166375</v>
      </c>
      <c r="U29" s="30">
        <f>(تولید!V29/Sheet1!B29)*100</f>
        <v>62.633333333333333</v>
      </c>
      <c r="V29" s="11">
        <v>93950</v>
      </c>
      <c r="W29" s="11">
        <v>169550</v>
      </c>
      <c r="X29" s="1">
        <v>158443</v>
      </c>
      <c r="Y29" s="24">
        <v>1872000</v>
      </c>
      <c r="Z29" s="25">
        <v>1800000</v>
      </c>
      <c r="AA29" s="12" t="s">
        <v>37</v>
      </c>
    </row>
    <row r="30" spans="1:27" ht="15.75" x14ac:dyDescent="0.25">
      <c r="A30" s="13">
        <v>8412</v>
      </c>
      <c r="B30" s="14">
        <v>154796</v>
      </c>
      <c r="C30" s="35">
        <v>757599</v>
      </c>
      <c r="D30" s="36">
        <v>821284</v>
      </c>
      <c r="E30" s="15">
        <v>28</v>
      </c>
      <c r="F30" s="15">
        <v>40</v>
      </c>
      <c r="G30" s="15">
        <v>32</v>
      </c>
      <c r="H30" s="14">
        <v>65198</v>
      </c>
      <c r="I30" s="32">
        <f>((J30)/(Sheet1!A30*12))*100</f>
        <v>92.746301775147927</v>
      </c>
      <c r="J30" s="15">
        <v>752358</v>
      </c>
      <c r="K30" s="15">
        <v>818863</v>
      </c>
      <c r="L30" s="15">
        <v>764998</v>
      </c>
      <c r="M30" s="30">
        <f>((N30)/(Sheet1!B30*12))*100</f>
        <v>102.1498717948718</v>
      </c>
      <c r="N30" s="15">
        <v>796769</v>
      </c>
      <c r="O30" s="15">
        <v>750953</v>
      </c>
      <c r="P30" s="14">
        <v>813000</v>
      </c>
      <c r="Q30" s="32">
        <f>(R30/Sheet1!A30)*100</f>
        <v>88.785502958579883</v>
      </c>
      <c r="R30" s="15">
        <v>60019</v>
      </c>
      <c r="S30" s="15">
        <v>61655</v>
      </c>
      <c r="T30" s="15">
        <v>64000</v>
      </c>
      <c r="U30" s="30">
        <f>(تولید!V30/Sheet1!B30)*100</f>
        <v>100.78769230769231</v>
      </c>
      <c r="V30" s="15">
        <v>65512</v>
      </c>
      <c r="W30" s="15">
        <v>18351</v>
      </c>
      <c r="X30" s="14">
        <v>74000</v>
      </c>
      <c r="Y30" s="24">
        <v>811200</v>
      </c>
      <c r="Z30" s="25">
        <v>780000</v>
      </c>
      <c r="AA30" s="16" t="s">
        <v>38</v>
      </c>
    </row>
    <row r="31" spans="1:27" ht="15.75" x14ac:dyDescent="0.25">
      <c r="A31" s="10">
        <v>19952</v>
      </c>
      <c r="B31" s="1">
        <v>232351</v>
      </c>
      <c r="C31" s="35">
        <v>1107728</v>
      </c>
      <c r="D31" s="36">
        <v>1294346</v>
      </c>
      <c r="E31" s="11">
        <v>32</v>
      </c>
      <c r="F31" s="11">
        <v>49</v>
      </c>
      <c r="G31" s="11">
        <v>19</v>
      </c>
      <c r="H31" s="1">
        <v>101337</v>
      </c>
      <c r="I31" s="32">
        <f>((J31)/(Sheet1!A31*12))*100</f>
        <v>111.07972756410255</v>
      </c>
      <c r="J31" s="11">
        <v>1109020</v>
      </c>
      <c r="K31" s="11">
        <v>1220194</v>
      </c>
      <c r="L31" s="11">
        <v>1152664</v>
      </c>
      <c r="M31" s="30">
        <f>((N31)/(Sheet1!B31*12))*100</f>
        <v>105.21875</v>
      </c>
      <c r="N31" s="11">
        <v>1010100</v>
      </c>
      <c r="O31" s="11">
        <v>1052883</v>
      </c>
      <c r="P31" s="1">
        <v>1043332</v>
      </c>
      <c r="Q31" s="32">
        <f>(R31/Sheet1!A31)*100</f>
        <v>120.81129807692308</v>
      </c>
      <c r="R31" s="11">
        <v>100515</v>
      </c>
      <c r="S31" s="11">
        <v>119800</v>
      </c>
      <c r="T31" s="11">
        <v>70000</v>
      </c>
      <c r="U31" s="30">
        <f>(تولید!V31/Sheet1!B31)*100</f>
        <v>105.25</v>
      </c>
      <c r="V31" s="11">
        <v>84200</v>
      </c>
      <c r="W31" s="11">
        <v>90750</v>
      </c>
      <c r="X31" s="1">
        <v>60000</v>
      </c>
      <c r="Y31" s="24">
        <v>998400</v>
      </c>
      <c r="Z31" s="25">
        <v>960000</v>
      </c>
      <c r="AA31" s="12" t="s">
        <v>39</v>
      </c>
    </row>
    <row r="32" spans="1:27" ht="15.75" x14ac:dyDescent="0.25">
      <c r="A32" s="13">
        <v>1756</v>
      </c>
      <c r="B32" s="14">
        <v>38284</v>
      </c>
      <c r="C32" s="35">
        <v>258174</v>
      </c>
      <c r="D32" s="36">
        <v>291910</v>
      </c>
      <c r="E32" s="15">
        <v>10</v>
      </c>
      <c r="F32" s="15">
        <v>88</v>
      </c>
      <c r="G32" s="15">
        <v>2</v>
      </c>
      <c r="H32" s="14">
        <v>26545</v>
      </c>
      <c r="I32" s="32">
        <f>((J32)/(Sheet1!A32*12))*100</f>
        <v>112.54913043478261</v>
      </c>
      <c r="J32" s="15">
        <v>258863</v>
      </c>
      <c r="K32" s="15">
        <v>294678</v>
      </c>
      <c r="L32" s="15">
        <v>264088</v>
      </c>
      <c r="M32" s="30">
        <f>((N32)/(Sheet1!B32*12))*100</f>
        <v>98.796507936507936</v>
      </c>
      <c r="N32" s="15">
        <v>311209</v>
      </c>
      <c r="O32" s="15">
        <v>311566</v>
      </c>
      <c r="P32" s="14">
        <v>312583</v>
      </c>
      <c r="Q32" s="32">
        <f>(R32/Sheet1!A32)*100</f>
        <v>137.08695652173913</v>
      </c>
      <c r="R32" s="15">
        <v>26275</v>
      </c>
      <c r="S32" s="15">
        <v>23894</v>
      </c>
      <c r="T32" s="15">
        <v>17160</v>
      </c>
      <c r="U32" s="30">
        <f>(تولید!V32/Sheet1!B32)*100</f>
        <v>87.706666666666663</v>
      </c>
      <c r="V32" s="15">
        <v>23023</v>
      </c>
      <c r="W32" s="15">
        <v>28117</v>
      </c>
      <c r="X32" s="14">
        <v>25583</v>
      </c>
      <c r="Y32" s="24">
        <v>230000</v>
      </c>
      <c r="Z32" s="25">
        <v>315000</v>
      </c>
      <c r="AA32" s="16" t="s">
        <v>40</v>
      </c>
    </row>
    <row r="33" spans="1:27" ht="15.75" x14ac:dyDescent="0.25">
      <c r="A33" s="10">
        <v>3616</v>
      </c>
      <c r="B33" s="1">
        <v>2889</v>
      </c>
      <c r="C33" s="35">
        <v>163277</v>
      </c>
      <c r="D33" s="36">
        <v>144773</v>
      </c>
      <c r="E33" s="11">
        <v>25</v>
      </c>
      <c r="F33" s="11">
        <v>68</v>
      </c>
      <c r="G33" s="11">
        <v>7</v>
      </c>
      <c r="H33" s="1">
        <v>16395</v>
      </c>
      <c r="I33" s="32">
        <f>((J33)/(Sheet1!A33*12))*100</f>
        <v>100.11355311355312</v>
      </c>
      <c r="J33" s="11">
        <v>163986</v>
      </c>
      <c r="K33" s="11">
        <v>162392</v>
      </c>
      <c r="L33" s="11">
        <v>153900</v>
      </c>
      <c r="M33" s="30">
        <f>((N33)/(Sheet1!B33*12))*100</f>
        <v>104.7968253968254</v>
      </c>
      <c r="N33" s="11">
        <v>165055</v>
      </c>
      <c r="O33" s="11">
        <v>151615</v>
      </c>
      <c r="P33" s="1">
        <v>158500</v>
      </c>
      <c r="Q33" s="32">
        <f>(R33/Sheet1!A33)*100</f>
        <v>113.19413919413918</v>
      </c>
      <c r="R33" s="11">
        <v>15451</v>
      </c>
      <c r="S33" s="11">
        <v>9197</v>
      </c>
      <c r="T33" s="11">
        <v>12500</v>
      </c>
      <c r="U33" s="30">
        <f>(تولید!V33/Sheet1!B33)*100</f>
        <v>69.523809523809518</v>
      </c>
      <c r="V33" s="11">
        <v>9125</v>
      </c>
      <c r="W33" s="11">
        <v>8085</v>
      </c>
      <c r="X33" s="1">
        <v>13500</v>
      </c>
      <c r="Y33" s="24">
        <v>163800</v>
      </c>
      <c r="Z33" s="25">
        <v>157500</v>
      </c>
      <c r="AA33" s="12" t="s">
        <v>41</v>
      </c>
    </row>
    <row r="34" spans="1:27" ht="15.75" x14ac:dyDescent="0.25">
      <c r="A34" s="13">
        <v>19126</v>
      </c>
      <c r="B34" s="14">
        <v>284599</v>
      </c>
      <c r="C34" s="35">
        <v>1636518</v>
      </c>
      <c r="D34" s="36">
        <v>1768781</v>
      </c>
      <c r="E34" s="15">
        <v>0</v>
      </c>
      <c r="F34" s="15">
        <v>49</v>
      </c>
      <c r="G34" s="15">
        <v>51</v>
      </c>
      <c r="H34" s="14">
        <v>168485</v>
      </c>
      <c r="I34" s="32">
        <f>((J34)/(Sheet1!A34*12))*100</f>
        <v>86.729220085470075</v>
      </c>
      <c r="J34" s="15">
        <v>1623571</v>
      </c>
      <c r="K34" s="15">
        <v>1775091</v>
      </c>
      <c r="L34" s="15">
        <v>1979000</v>
      </c>
      <c r="M34" s="30">
        <f>((N34)/(Sheet1!B34*12))*100</f>
        <v>100.1381111111111</v>
      </c>
      <c r="N34" s="15">
        <v>1802486</v>
      </c>
      <c r="O34" s="15">
        <v>1864676</v>
      </c>
      <c r="P34" s="14">
        <v>1836000</v>
      </c>
      <c r="Q34" s="32">
        <f>(R34/Sheet1!A34)*100</f>
        <v>115.20705128205128</v>
      </c>
      <c r="R34" s="15">
        <v>179723</v>
      </c>
      <c r="S34" s="15">
        <v>169452</v>
      </c>
      <c r="T34" s="15">
        <v>185000</v>
      </c>
      <c r="U34" s="30">
        <f>(تولید!V34/Sheet1!B34)*100</f>
        <v>84.398666666666671</v>
      </c>
      <c r="V34" s="15">
        <v>126598</v>
      </c>
      <c r="W34" s="15">
        <v>167304</v>
      </c>
      <c r="X34" s="14">
        <v>165000</v>
      </c>
      <c r="Y34" s="24">
        <v>1872000</v>
      </c>
      <c r="Z34" s="25">
        <v>1800000</v>
      </c>
      <c r="AA34" s="16" t="s">
        <v>42</v>
      </c>
    </row>
    <row r="35" spans="1:27" ht="15.75" x14ac:dyDescent="0.25">
      <c r="A35" s="10">
        <v>12526</v>
      </c>
      <c r="B35" s="1">
        <v>276682</v>
      </c>
      <c r="C35" s="35">
        <v>2023984</v>
      </c>
      <c r="D35" s="36">
        <v>1962913</v>
      </c>
      <c r="E35" s="11">
        <v>29</v>
      </c>
      <c r="F35" s="11">
        <v>17</v>
      </c>
      <c r="G35" s="11">
        <v>54</v>
      </c>
      <c r="H35" s="1">
        <v>178047</v>
      </c>
      <c r="I35" s="32">
        <f>((J35)/(Sheet1!A35*12))*100</f>
        <v>98.5083041958042</v>
      </c>
      <c r="J35" s="11">
        <v>2028483</v>
      </c>
      <c r="K35" s="11">
        <v>1954876</v>
      </c>
      <c r="L35" s="11">
        <v>2023055</v>
      </c>
      <c r="M35" s="30">
        <f>((N35)/(Sheet1!B35*12))*100</f>
        <v>101.93525252525252</v>
      </c>
      <c r="N35" s="11">
        <v>2018318</v>
      </c>
      <c r="O35" s="11">
        <v>1977987</v>
      </c>
      <c r="P35" s="1">
        <v>2035000</v>
      </c>
      <c r="Q35" s="32">
        <f>(R35/Sheet1!A35)*100</f>
        <v>107.69172494172494</v>
      </c>
      <c r="R35" s="11">
        <v>184799</v>
      </c>
      <c r="S35" s="11">
        <v>172573</v>
      </c>
      <c r="T35" s="11">
        <v>167000</v>
      </c>
      <c r="U35" s="30">
        <f>(تولید!V35/Sheet1!B35)*100</f>
        <v>107.3860606060606</v>
      </c>
      <c r="V35" s="11">
        <v>177187</v>
      </c>
      <c r="W35" s="11">
        <v>175382</v>
      </c>
      <c r="X35" s="1">
        <v>170100</v>
      </c>
      <c r="Y35" s="24">
        <v>2059200</v>
      </c>
      <c r="Z35" s="25">
        <v>1980000</v>
      </c>
      <c r="AA35" s="12" t="s">
        <v>43</v>
      </c>
    </row>
    <row r="36" spans="1:27" ht="15.75" x14ac:dyDescent="0.25">
      <c r="A36" s="13">
        <v>14812</v>
      </c>
      <c r="B36" s="14">
        <v>152560</v>
      </c>
      <c r="C36" s="35">
        <v>834489</v>
      </c>
      <c r="D36" s="36">
        <v>758757</v>
      </c>
      <c r="E36" s="15">
        <v>32</v>
      </c>
      <c r="F36" s="15">
        <v>48</v>
      </c>
      <c r="G36" s="15">
        <v>20</v>
      </c>
      <c r="H36" s="14">
        <v>82437</v>
      </c>
      <c r="I36" s="32">
        <f>((J36)/(Sheet1!A36*12))*100</f>
        <v>89.62222222222222</v>
      </c>
      <c r="J36" s="15">
        <v>838864</v>
      </c>
      <c r="K36" s="15">
        <v>773412</v>
      </c>
      <c r="L36" s="15">
        <v>933800</v>
      </c>
      <c r="M36" s="30">
        <f>((N36)/(Sheet1!B36*12))*100</f>
        <v>88.908555555555552</v>
      </c>
      <c r="N36" s="15">
        <v>800177</v>
      </c>
      <c r="O36" s="15">
        <v>912376</v>
      </c>
      <c r="P36" s="14">
        <v>906500</v>
      </c>
      <c r="Q36" s="32">
        <f>(R36/Sheet1!A36)*100</f>
        <v>109.94999999999999</v>
      </c>
      <c r="R36" s="15">
        <v>85761</v>
      </c>
      <c r="S36" s="15">
        <v>83193</v>
      </c>
      <c r="T36" s="15">
        <v>75500</v>
      </c>
      <c r="U36" s="30">
        <f>(تولید!V36/Sheet1!B36)*100</f>
        <v>84.573333333333338</v>
      </c>
      <c r="V36" s="15">
        <v>63430</v>
      </c>
      <c r="W36" s="15">
        <v>90025</v>
      </c>
      <c r="X36" s="14">
        <v>78000</v>
      </c>
      <c r="Y36" s="24">
        <v>936000</v>
      </c>
      <c r="Z36" s="25">
        <v>900000</v>
      </c>
      <c r="AA36" s="16" t="s">
        <v>44</v>
      </c>
    </row>
    <row r="37" spans="1:27" ht="15.75" x14ac:dyDescent="0.25">
      <c r="A37" s="10">
        <v>3767</v>
      </c>
      <c r="B37" s="1">
        <v>26244</v>
      </c>
      <c r="C37" s="35">
        <v>136341</v>
      </c>
      <c r="D37" s="36">
        <v>158551</v>
      </c>
      <c r="E37" s="11">
        <v>42.4</v>
      </c>
      <c r="F37" s="11">
        <v>57</v>
      </c>
      <c r="G37" s="11">
        <v>0.6</v>
      </c>
      <c r="H37" s="1">
        <v>17684</v>
      </c>
      <c r="I37" s="32">
        <f>((J37)/(Sheet1!A37*12))*100</f>
        <v>84.589133089133085</v>
      </c>
      <c r="J37" s="11">
        <v>138557</v>
      </c>
      <c r="K37" s="11">
        <v>154444</v>
      </c>
      <c r="L37" s="11">
        <v>161460</v>
      </c>
      <c r="M37" s="30">
        <f>((N37)/(Sheet1!B37*12))*100</f>
        <v>99.970793650793652</v>
      </c>
      <c r="N37" s="11">
        <v>157454</v>
      </c>
      <c r="O37" s="11">
        <v>145653</v>
      </c>
      <c r="P37" s="1">
        <v>155250</v>
      </c>
      <c r="Q37" s="32">
        <f>(R37/Sheet1!A37)*100</f>
        <v>108.45421245421245</v>
      </c>
      <c r="R37" s="11">
        <v>14804</v>
      </c>
      <c r="S37" s="11">
        <v>13783</v>
      </c>
      <c r="T37" s="11">
        <v>14560</v>
      </c>
      <c r="U37" s="30">
        <f>(تولید!V37/Sheet1!B37)*100</f>
        <v>88.975238095238097</v>
      </c>
      <c r="V37" s="11">
        <v>11678</v>
      </c>
      <c r="W37" s="11">
        <v>12672</v>
      </c>
      <c r="X37" s="1">
        <v>14000</v>
      </c>
      <c r="Y37" s="24">
        <v>163800</v>
      </c>
      <c r="Z37" s="25">
        <v>157500</v>
      </c>
      <c r="AA37" s="12" t="s">
        <v>45</v>
      </c>
    </row>
    <row r="38" spans="1:27" ht="15.75" x14ac:dyDescent="0.25">
      <c r="A38" s="13">
        <v>32568</v>
      </c>
      <c r="B38" s="14">
        <v>420468</v>
      </c>
      <c r="C38" s="35">
        <v>1557402</v>
      </c>
      <c r="D38" s="36">
        <v>1562149</v>
      </c>
      <c r="E38" s="15">
        <v>12</v>
      </c>
      <c r="F38" s="15">
        <v>57</v>
      </c>
      <c r="G38" s="15">
        <v>31</v>
      </c>
      <c r="H38" s="14">
        <v>131786</v>
      </c>
      <c r="I38" s="32">
        <f>((J38)/(Sheet1!A38*12))*100</f>
        <v>93.541061925495882</v>
      </c>
      <c r="J38" s="15">
        <v>1546795</v>
      </c>
      <c r="K38" s="15">
        <v>1577975</v>
      </c>
      <c r="L38" s="15">
        <v>1513794</v>
      </c>
      <c r="M38" s="30">
        <f>((N38)/(Sheet1!B38*12))*100</f>
        <v>109.24698113207548</v>
      </c>
      <c r="N38" s="15">
        <v>1737027</v>
      </c>
      <c r="O38" s="15">
        <v>1646563</v>
      </c>
      <c r="P38" s="14">
        <v>1645192</v>
      </c>
      <c r="Q38" s="32">
        <f>(R38/Sheet1!A38)*100</f>
        <v>94.344702467343978</v>
      </c>
      <c r="R38" s="15">
        <v>130007</v>
      </c>
      <c r="S38" s="15">
        <v>134629</v>
      </c>
      <c r="T38" s="15">
        <v>113916</v>
      </c>
      <c r="U38" s="30">
        <f>(تولید!V38/Sheet1!B38)*100</f>
        <v>113.08603773584906</v>
      </c>
      <c r="V38" s="15">
        <v>149839</v>
      </c>
      <c r="W38" s="15">
        <v>155768</v>
      </c>
      <c r="X38" s="14">
        <v>143100</v>
      </c>
      <c r="Y38" s="24">
        <v>1653600</v>
      </c>
      <c r="Z38" s="25">
        <v>1590000</v>
      </c>
      <c r="AA38" s="16" t="s">
        <v>46</v>
      </c>
    </row>
    <row r="39" spans="1:27" ht="15.75" x14ac:dyDescent="0.25">
      <c r="A39" s="10">
        <v>1520</v>
      </c>
      <c r="B39" s="1">
        <v>5888</v>
      </c>
      <c r="C39" s="35">
        <v>155660</v>
      </c>
      <c r="D39" s="36">
        <v>186014</v>
      </c>
      <c r="E39" s="11">
        <v>0</v>
      </c>
      <c r="F39" s="11">
        <v>94</v>
      </c>
      <c r="G39" s="11">
        <v>6</v>
      </c>
      <c r="H39" s="1">
        <v>7983</v>
      </c>
      <c r="I39" s="32">
        <f>((J39)/(Sheet1!A39*12))*100</f>
        <v>61.959290709290705</v>
      </c>
      <c r="J39" s="11">
        <v>148851</v>
      </c>
      <c r="K39" s="11">
        <v>195287</v>
      </c>
      <c r="L39" s="11">
        <v>361193</v>
      </c>
      <c r="M39" s="30">
        <f>((N39)/(Sheet1!B39*12))*100</f>
        <v>91.104329004329003</v>
      </c>
      <c r="N39" s="11">
        <v>210451</v>
      </c>
      <c r="O39" s="11">
        <v>257038</v>
      </c>
      <c r="P39" s="1">
        <v>335644</v>
      </c>
      <c r="Q39" s="32">
        <f>(R39/Sheet1!A39)*100</f>
        <v>35.359640359640359</v>
      </c>
      <c r="R39" s="11">
        <v>7079</v>
      </c>
      <c r="S39" s="11">
        <v>20769</v>
      </c>
      <c r="T39" s="11">
        <v>34193</v>
      </c>
      <c r="U39" s="30">
        <f>(تولید!V39/Sheet1!B39)*100</f>
        <v>138.41558441558442</v>
      </c>
      <c r="V39" s="11">
        <v>26645</v>
      </c>
      <c r="W39" s="11">
        <v>19482</v>
      </c>
      <c r="X39" s="1">
        <v>31744</v>
      </c>
      <c r="Y39" s="24">
        <v>240240</v>
      </c>
      <c r="Z39" s="25">
        <v>231000</v>
      </c>
      <c r="AA39" s="12" t="s">
        <v>47</v>
      </c>
    </row>
    <row r="40" spans="1:27" ht="15.75" x14ac:dyDescent="0.25">
      <c r="A40" s="13">
        <v>968</v>
      </c>
      <c r="B40" s="14">
        <v>180193</v>
      </c>
      <c r="C40" s="35">
        <v>997770</v>
      </c>
      <c r="D40" s="36">
        <v>922561</v>
      </c>
      <c r="E40" s="15">
        <v>7</v>
      </c>
      <c r="F40" s="15">
        <v>38</v>
      </c>
      <c r="G40" s="15">
        <v>55</v>
      </c>
      <c r="H40" s="14">
        <v>103644</v>
      </c>
      <c r="I40" s="32">
        <f>((J40)/(Sheet1!A40*12))*100</f>
        <v>105.16303418803419</v>
      </c>
      <c r="J40" s="15">
        <v>984326</v>
      </c>
      <c r="K40" s="15">
        <v>971997</v>
      </c>
      <c r="L40" s="15">
        <v>1417000</v>
      </c>
      <c r="M40" s="30">
        <f>((N40)/(Sheet1!B40*12))*100</f>
        <v>113.10966666666667</v>
      </c>
      <c r="N40" s="15">
        <v>1017987</v>
      </c>
      <c r="O40" s="15">
        <v>801084</v>
      </c>
      <c r="P40" s="14">
        <v>1141000</v>
      </c>
      <c r="Q40" s="32">
        <f>(R40/Sheet1!A40)*100</f>
        <v>119.0448717948718</v>
      </c>
      <c r="R40" s="15">
        <v>92855</v>
      </c>
      <c r="S40" s="15">
        <v>92547</v>
      </c>
      <c r="T40" s="15">
        <v>115000</v>
      </c>
      <c r="U40" s="30">
        <f>(تولید!V40/Sheet1!B40)*100</f>
        <v>115.03866666666667</v>
      </c>
      <c r="V40" s="15">
        <v>86279</v>
      </c>
      <c r="W40" s="15">
        <v>0</v>
      </c>
      <c r="X40" s="14">
        <v>94500</v>
      </c>
      <c r="Y40" s="24">
        <v>936000</v>
      </c>
      <c r="Z40" s="25">
        <v>900000</v>
      </c>
      <c r="AA40" s="16" t="s">
        <v>48</v>
      </c>
    </row>
    <row r="41" spans="1:27" ht="15.75" x14ac:dyDescent="0.25">
      <c r="A41" s="10">
        <v>5133</v>
      </c>
      <c r="B41" s="1">
        <v>257675</v>
      </c>
      <c r="C41" s="35">
        <v>1008432</v>
      </c>
      <c r="D41" s="36">
        <v>1140521</v>
      </c>
      <c r="E41" s="11">
        <v>10</v>
      </c>
      <c r="F41" s="11">
        <v>50</v>
      </c>
      <c r="G41" s="11">
        <v>40</v>
      </c>
      <c r="H41" s="1">
        <v>92380</v>
      </c>
      <c r="I41" s="32">
        <f>((J41)/(Sheet1!A41*12))*100</f>
        <v>90.074519230769241</v>
      </c>
      <c r="J41" s="11">
        <v>1011717</v>
      </c>
      <c r="K41" s="11">
        <v>1100040</v>
      </c>
      <c r="L41" s="11">
        <v>1301153</v>
      </c>
      <c r="M41" s="30">
        <f>((N41)/(Sheet1!B41*12))*100</f>
        <v>98.028611111111104</v>
      </c>
      <c r="N41" s="11">
        <v>1058709</v>
      </c>
      <c r="O41" s="11">
        <v>1112261</v>
      </c>
      <c r="P41" s="1">
        <v>1155984</v>
      </c>
      <c r="Q41" s="32">
        <f>(R41/Sheet1!A41)*100</f>
        <v>89.470085470085465</v>
      </c>
      <c r="R41" s="11">
        <v>83744</v>
      </c>
      <c r="S41" s="11">
        <v>92017</v>
      </c>
      <c r="T41" s="11">
        <v>107692</v>
      </c>
      <c r="U41" s="30">
        <f>(تولید!V41/Sheet1!B41)*100</f>
        <v>93.726666666666674</v>
      </c>
      <c r="V41" s="11">
        <v>84354</v>
      </c>
      <c r="W41" s="11">
        <v>93881</v>
      </c>
      <c r="X41" s="1">
        <v>100800</v>
      </c>
      <c r="Y41" s="24">
        <v>1123200</v>
      </c>
      <c r="Z41" s="25">
        <v>1080000</v>
      </c>
      <c r="AA41" s="12" t="s">
        <v>49</v>
      </c>
    </row>
    <row r="42" spans="1:27" ht="15.75" x14ac:dyDescent="0.25">
      <c r="A42" s="13">
        <v>1193</v>
      </c>
      <c r="B42" s="14">
        <v>8744</v>
      </c>
      <c r="C42" s="35">
        <v>199819</v>
      </c>
      <c r="D42" s="36">
        <v>216861</v>
      </c>
      <c r="E42" s="15">
        <v>12</v>
      </c>
      <c r="F42" s="15">
        <v>88</v>
      </c>
      <c r="G42" s="15">
        <v>0</v>
      </c>
      <c r="H42" s="14">
        <v>21854</v>
      </c>
      <c r="I42" s="32">
        <f>((J42)/(Sheet1!A42*12))*100</f>
        <v>121.82844932844932</v>
      </c>
      <c r="J42" s="15">
        <v>199555</v>
      </c>
      <c r="K42" s="15">
        <v>217733</v>
      </c>
      <c r="L42" s="15">
        <v>183900</v>
      </c>
      <c r="M42" s="30">
        <f>((N42)/(Sheet1!B42*12))*100</f>
        <v>105.0552380952381</v>
      </c>
      <c r="N42" s="15">
        <v>165462</v>
      </c>
      <c r="O42" s="15">
        <v>173373</v>
      </c>
      <c r="P42" s="14">
        <v>162000</v>
      </c>
      <c r="Q42" s="32">
        <f>(R42/Sheet1!A42)*100</f>
        <v>141.93406593406596</v>
      </c>
      <c r="R42" s="15">
        <v>19374</v>
      </c>
      <c r="S42" s="15">
        <v>19966</v>
      </c>
      <c r="T42" s="15">
        <v>14500</v>
      </c>
      <c r="U42" s="30">
        <f>(تولید!V42/Sheet1!B42)*100</f>
        <v>104.19047619047619</v>
      </c>
      <c r="V42" s="15">
        <v>13675</v>
      </c>
      <c r="W42" s="15">
        <v>14405</v>
      </c>
      <c r="X42" s="14">
        <v>13000</v>
      </c>
      <c r="Y42" s="24">
        <v>163800</v>
      </c>
      <c r="Z42" s="25">
        <v>157500</v>
      </c>
      <c r="AA42" s="16" t="s">
        <v>50</v>
      </c>
    </row>
    <row r="43" spans="1:27" ht="15.75" x14ac:dyDescent="0.25">
      <c r="A43" s="10">
        <v>9450</v>
      </c>
      <c r="B43" s="1">
        <v>38851</v>
      </c>
      <c r="C43" s="35">
        <v>258514</v>
      </c>
      <c r="D43" s="36">
        <v>220904</v>
      </c>
      <c r="E43" s="11">
        <v>10</v>
      </c>
      <c r="F43" s="11">
        <v>9</v>
      </c>
      <c r="G43" s="11">
        <v>81</v>
      </c>
      <c r="H43" s="1">
        <v>24748</v>
      </c>
      <c r="I43" s="32">
        <f>((J43)/(Sheet1!A43*12))*100</f>
        <v>117.7312271062271</v>
      </c>
      <c r="J43" s="11">
        <v>257125</v>
      </c>
      <c r="K43" s="11">
        <v>225100</v>
      </c>
      <c r="L43" s="11">
        <v>238828</v>
      </c>
      <c r="M43" s="30">
        <f>((N43)/(Sheet1!B43*12))*100</f>
        <v>116.07571428571428</v>
      </c>
      <c r="N43" s="11">
        <v>243759</v>
      </c>
      <c r="O43" s="11">
        <v>230455</v>
      </c>
      <c r="P43" s="1">
        <v>225900</v>
      </c>
      <c r="Q43" s="32">
        <f>(R43/Sheet1!A43)*100</f>
        <v>127.68131868131869</v>
      </c>
      <c r="R43" s="11">
        <v>23238</v>
      </c>
      <c r="S43" s="11">
        <v>26204</v>
      </c>
      <c r="T43" s="11">
        <v>22040</v>
      </c>
      <c r="U43" s="30">
        <f>(تولید!V43/Sheet1!B43)*100</f>
        <v>104.74857142857144</v>
      </c>
      <c r="V43" s="11">
        <v>18331</v>
      </c>
      <c r="W43" s="11">
        <v>22930</v>
      </c>
      <c r="X43" s="1">
        <v>11550</v>
      </c>
      <c r="Y43" s="24">
        <v>218400</v>
      </c>
      <c r="Z43" s="25">
        <v>210000</v>
      </c>
      <c r="AA43" s="12" t="s">
        <v>51</v>
      </c>
    </row>
    <row r="44" spans="1:27" ht="15.75" x14ac:dyDescent="0.25">
      <c r="A44" s="13">
        <v>6609</v>
      </c>
      <c r="B44" s="14">
        <v>410166</v>
      </c>
      <c r="C44" s="35">
        <v>738796</v>
      </c>
      <c r="D44" s="36">
        <v>606481</v>
      </c>
      <c r="E44" s="15">
        <v>3</v>
      </c>
      <c r="F44" s="15">
        <v>51</v>
      </c>
      <c r="G44" s="15">
        <v>46</v>
      </c>
      <c r="H44" s="14">
        <v>76312</v>
      </c>
      <c r="I44" s="32">
        <f>((J44)/(Sheet1!A44*12))*100</f>
        <v>64.076834045584036</v>
      </c>
      <c r="J44" s="15">
        <v>719711</v>
      </c>
      <c r="K44" s="15">
        <v>627420</v>
      </c>
      <c r="L44" s="15">
        <v>853000</v>
      </c>
      <c r="M44" s="30">
        <f>((N44)/(Sheet1!B44*12))*100</f>
        <v>91.121203703703699</v>
      </c>
      <c r="N44" s="15">
        <v>984109</v>
      </c>
      <c r="O44" s="15">
        <v>728250</v>
      </c>
      <c r="P44" s="14">
        <v>906000</v>
      </c>
      <c r="Q44" s="32">
        <f>(R44/Sheet1!A44)*100</f>
        <v>71.688034188034194</v>
      </c>
      <c r="R44" s="15">
        <v>67100</v>
      </c>
      <c r="S44" s="15">
        <v>84854</v>
      </c>
      <c r="T44" s="15">
        <v>75245</v>
      </c>
      <c r="U44" s="30">
        <f>(تولید!V44/Sheet1!B44)*100</f>
        <v>65.649999999999991</v>
      </c>
      <c r="V44" s="15">
        <v>59085</v>
      </c>
      <c r="W44" s="15">
        <v>89000</v>
      </c>
      <c r="X44" s="14">
        <v>57000</v>
      </c>
      <c r="Y44" s="24">
        <v>1123200</v>
      </c>
      <c r="Z44" s="25">
        <v>1080000</v>
      </c>
      <c r="AA44" s="16" t="s">
        <v>52</v>
      </c>
    </row>
    <row r="45" spans="1:27" ht="15.75" x14ac:dyDescent="0.25">
      <c r="A45" s="10">
        <v>7951</v>
      </c>
      <c r="B45" s="1">
        <v>133479</v>
      </c>
      <c r="C45" s="35">
        <v>637884</v>
      </c>
      <c r="D45" s="36">
        <v>512749</v>
      </c>
      <c r="E45" s="11">
        <v>0</v>
      </c>
      <c r="F45" s="11">
        <v>18</v>
      </c>
      <c r="G45" s="11">
        <v>82</v>
      </c>
      <c r="H45" s="1">
        <v>62116</v>
      </c>
      <c r="I45" s="32">
        <f>((J45)/(Sheet1!A45*12))*100</f>
        <v>113.70932988580047</v>
      </c>
      <c r="J45" s="11">
        <v>633270</v>
      </c>
      <c r="K45" s="11">
        <v>527201</v>
      </c>
      <c r="L45" s="11">
        <v>585481</v>
      </c>
      <c r="M45" s="30">
        <f>((N45)/(Sheet1!B45*12))*100</f>
        <v>102.38057889822596</v>
      </c>
      <c r="N45" s="11">
        <v>548248</v>
      </c>
      <c r="O45" s="11">
        <v>561188</v>
      </c>
      <c r="P45" s="1">
        <v>508145</v>
      </c>
      <c r="Q45" s="32">
        <f>(R45/Sheet1!A45)*100</f>
        <v>130.83387201034259</v>
      </c>
      <c r="R45" s="11">
        <v>60720</v>
      </c>
      <c r="S45" s="11">
        <v>48580</v>
      </c>
      <c r="T45" s="11">
        <v>43000</v>
      </c>
      <c r="U45" s="30">
        <f>(تولید!V45/Sheet1!B45)*100</f>
        <v>108.51988795518209</v>
      </c>
      <c r="V45" s="11">
        <v>48427</v>
      </c>
      <c r="W45" s="11">
        <v>50820</v>
      </c>
      <c r="X45" s="1">
        <v>48000</v>
      </c>
      <c r="Y45" s="24">
        <v>556920</v>
      </c>
      <c r="Z45" s="25">
        <v>535500</v>
      </c>
      <c r="AA45" s="12" t="s">
        <v>53</v>
      </c>
    </row>
    <row r="46" spans="1:27" ht="15.75" x14ac:dyDescent="0.25">
      <c r="A46" s="13">
        <v>8379</v>
      </c>
      <c r="B46" s="14">
        <v>111151</v>
      </c>
      <c r="C46" s="35">
        <v>1247282</v>
      </c>
      <c r="D46" s="36">
        <v>1183220</v>
      </c>
      <c r="E46" s="15">
        <v>1.8</v>
      </c>
      <c r="F46" s="15">
        <v>37.6</v>
      </c>
      <c r="G46" s="15">
        <v>60.6</v>
      </c>
      <c r="H46" s="14">
        <v>125297</v>
      </c>
      <c r="I46" s="32">
        <f>((J46)/(Sheet1!A46*12))*100</f>
        <v>115.78935185185186</v>
      </c>
      <c r="J46" s="15">
        <v>1250525</v>
      </c>
      <c r="K46" s="15">
        <v>1183921</v>
      </c>
      <c r="L46" s="15">
        <v>1118517</v>
      </c>
      <c r="M46" s="30">
        <f>((N46)/(Sheet1!B46*12))*100</f>
        <v>102.58363636363637</v>
      </c>
      <c r="N46" s="15">
        <v>1071999</v>
      </c>
      <c r="O46" s="15">
        <v>1007394</v>
      </c>
      <c r="P46" s="14">
        <v>1086195</v>
      </c>
      <c r="Q46" s="32">
        <f>(R46/Sheet1!A46)*100</f>
        <v>132.55666666666664</v>
      </c>
      <c r="R46" s="15">
        <v>119301</v>
      </c>
      <c r="S46" s="15">
        <v>114593</v>
      </c>
      <c r="T46" s="15">
        <v>98471</v>
      </c>
      <c r="U46" s="30">
        <f>(تولید!V46/Sheet1!B46)*100</f>
        <v>114.28019138755981</v>
      </c>
      <c r="V46" s="15">
        <v>99519</v>
      </c>
      <c r="W46" s="15">
        <v>90092</v>
      </c>
      <c r="X46" s="14">
        <v>89480</v>
      </c>
      <c r="Y46" s="24">
        <v>1080000</v>
      </c>
      <c r="Z46" s="25">
        <v>1045000</v>
      </c>
      <c r="AA46" s="16" t="s">
        <v>54</v>
      </c>
    </row>
    <row r="47" spans="1:27" ht="15.75" x14ac:dyDescent="0.25">
      <c r="A47" s="10">
        <v>4432</v>
      </c>
      <c r="B47" s="1">
        <v>105126</v>
      </c>
      <c r="C47" s="35">
        <v>623848</v>
      </c>
      <c r="D47" s="36">
        <v>642486</v>
      </c>
      <c r="E47" s="11">
        <v>2.4</v>
      </c>
      <c r="F47" s="11">
        <v>56</v>
      </c>
      <c r="G47" s="11">
        <v>41.6</v>
      </c>
      <c r="H47" s="1">
        <v>52577</v>
      </c>
      <c r="I47" s="32">
        <f>((J47)/(Sheet1!A47*12))*100</f>
        <v>101.98082698082698</v>
      </c>
      <c r="J47" s="11">
        <v>618065</v>
      </c>
      <c r="K47" s="11">
        <v>624826</v>
      </c>
      <c r="L47" s="11">
        <v>584480</v>
      </c>
      <c r="M47" s="30">
        <f>((N47)/(Sheet1!B47*12))*100</f>
        <v>82.176748176748177</v>
      </c>
      <c r="N47" s="11">
        <v>478885</v>
      </c>
      <c r="O47" s="11">
        <v>472059</v>
      </c>
      <c r="P47" s="1">
        <v>494530</v>
      </c>
      <c r="Q47" s="32">
        <f>(R47/Sheet1!A47)*100</f>
        <v>99.588159588159584</v>
      </c>
      <c r="R47" s="11">
        <v>50297</v>
      </c>
      <c r="S47" s="11">
        <v>54318</v>
      </c>
      <c r="T47" s="11">
        <v>42000</v>
      </c>
      <c r="U47" s="30">
        <f>(تولید!V47/Sheet1!B47)*100</f>
        <v>76.26048906048905</v>
      </c>
      <c r="V47" s="11">
        <v>37034</v>
      </c>
      <c r="W47" s="11">
        <v>42216</v>
      </c>
      <c r="X47" s="1">
        <v>40830</v>
      </c>
      <c r="Y47" s="24">
        <v>606060</v>
      </c>
      <c r="Z47" s="25">
        <v>582750</v>
      </c>
      <c r="AA47" s="12" t="s">
        <v>55</v>
      </c>
    </row>
    <row r="48" spans="1:27" ht="15.75" x14ac:dyDescent="0.25">
      <c r="A48" s="13">
        <v>23509</v>
      </c>
      <c r="B48" s="14">
        <v>231114</v>
      </c>
      <c r="C48" s="35">
        <v>935566</v>
      </c>
      <c r="D48" s="36">
        <v>1017124</v>
      </c>
      <c r="E48" s="15">
        <v>6</v>
      </c>
      <c r="F48" s="15">
        <v>26</v>
      </c>
      <c r="G48" s="15">
        <v>68</v>
      </c>
      <c r="H48" s="14">
        <v>69078</v>
      </c>
      <c r="I48" s="32">
        <f>((J48)/(Sheet1!A48*12))*100</f>
        <v>91.037587412587413</v>
      </c>
      <c r="J48" s="15">
        <v>937323</v>
      </c>
      <c r="K48" s="15">
        <v>1031245</v>
      </c>
      <c r="L48" s="15">
        <v>1036666</v>
      </c>
      <c r="M48" s="30">
        <f>((N48)/(Sheet1!B48*12))*100</f>
        <v>112.26363636363637</v>
      </c>
      <c r="N48" s="15">
        <v>1111410</v>
      </c>
      <c r="O48" s="15">
        <v>1173214</v>
      </c>
      <c r="P48" s="14">
        <v>1082400</v>
      </c>
      <c r="Q48" s="32">
        <f>(R48/Sheet1!A48)*100</f>
        <v>81.025641025641022</v>
      </c>
      <c r="R48" s="15">
        <v>69520</v>
      </c>
      <c r="S48" s="15">
        <v>101073</v>
      </c>
      <c r="T48" s="15">
        <v>77272</v>
      </c>
      <c r="U48" s="30">
        <f>(تولید!V48/Sheet1!B48)*100</f>
        <v>112.11393939393939</v>
      </c>
      <c r="V48" s="15">
        <v>92494</v>
      </c>
      <c r="W48" s="15">
        <v>106376</v>
      </c>
      <c r="X48" s="14">
        <v>82500</v>
      </c>
      <c r="Y48" s="24">
        <v>1029600</v>
      </c>
      <c r="Z48" s="25">
        <v>990000</v>
      </c>
      <c r="AA48" s="16" t="s">
        <v>56</v>
      </c>
    </row>
    <row r="49" spans="1:27" ht="15.75" x14ac:dyDescent="0.25">
      <c r="A49" s="10">
        <v>4333</v>
      </c>
      <c r="B49" s="1">
        <v>40635</v>
      </c>
      <c r="C49" s="35">
        <v>91081</v>
      </c>
      <c r="D49" s="36">
        <v>160277</v>
      </c>
      <c r="E49" s="11">
        <v>31</v>
      </c>
      <c r="F49" s="11">
        <v>69</v>
      </c>
      <c r="G49" s="11">
        <v>0</v>
      </c>
      <c r="H49" s="1">
        <v>9145</v>
      </c>
      <c r="I49" s="32">
        <f>((J49)/(Sheet1!A49*12))*100</f>
        <v>64.144525598955582</v>
      </c>
      <c r="J49" s="11">
        <v>90896</v>
      </c>
      <c r="K49" s="11">
        <v>157855</v>
      </c>
      <c r="L49" s="11">
        <v>145800</v>
      </c>
      <c r="M49" s="30">
        <f>((N49)/(Sheet1!B49*12))*100</f>
        <v>82.023703703703703</v>
      </c>
      <c r="N49" s="11">
        <v>110732</v>
      </c>
      <c r="O49" s="11">
        <v>166247</v>
      </c>
      <c r="P49" s="1">
        <v>135000</v>
      </c>
      <c r="Q49" s="32">
        <f>(R49/Sheet1!A49)*100</f>
        <v>83.353445538266115</v>
      </c>
      <c r="R49" s="11">
        <v>9843</v>
      </c>
      <c r="S49" s="11">
        <v>11081</v>
      </c>
      <c r="T49" s="11">
        <v>12150</v>
      </c>
      <c r="U49" s="30">
        <f>(تولید!V49/Sheet1!B49)*100</f>
        <v>0</v>
      </c>
      <c r="V49" s="11">
        <v>0</v>
      </c>
      <c r="W49" s="11">
        <v>10989</v>
      </c>
      <c r="X49" s="1">
        <v>11250</v>
      </c>
      <c r="Y49" s="24">
        <v>141705</v>
      </c>
      <c r="Z49" s="25">
        <v>135000</v>
      </c>
      <c r="AA49" s="12" t="s">
        <v>57</v>
      </c>
    </row>
    <row r="50" spans="1:27" ht="15.75" x14ac:dyDescent="0.25">
      <c r="A50" s="13">
        <v>35473</v>
      </c>
      <c r="B50" s="14">
        <v>364806</v>
      </c>
      <c r="C50" s="35">
        <v>1812879</v>
      </c>
      <c r="D50" s="36">
        <v>1942993</v>
      </c>
      <c r="E50" s="15">
        <v>0</v>
      </c>
      <c r="F50" s="15">
        <v>61</v>
      </c>
      <c r="G50" s="15">
        <v>39</v>
      </c>
      <c r="H50" s="14">
        <v>130339</v>
      </c>
      <c r="I50" s="32">
        <f>((J50)/(Sheet1!A50*12))*100</f>
        <v>83.541132478632477</v>
      </c>
      <c r="J50" s="15">
        <v>1876668</v>
      </c>
      <c r="K50" s="15">
        <v>2044853</v>
      </c>
      <c r="L50" s="15">
        <v>2022725</v>
      </c>
      <c r="M50" s="30">
        <f>((N50)/(Sheet1!B50*12))*100</f>
        <v>94.570509259259268</v>
      </c>
      <c r="N50" s="15">
        <v>2042723</v>
      </c>
      <c r="O50" s="15">
        <v>2031691</v>
      </c>
      <c r="P50" s="14">
        <v>2147929</v>
      </c>
      <c r="Q50" s="32">
        <f>(R50/Sheet1!A50)*100</f>
        <v>75.893696581196579</v>
      </c>
      <c r="R50" s="15">
        <v>142073</v>
      </c>
      <c r="S50" s="15">
        <v>198415</v>
      </c>
      <c r="T50" s="15">
        <v>194350</v>
      </c>
      <c r="U50" s="30">
        <f>(تولید!V50/Sheet1!B50)*100</f>
        <v>94.954444444444448</v>
      </c>
      <c r="V50" s="15">
        <v>170918</v>
      </c>
      <c r="W50" s="15">
        <v>141831</v>
      </c>
      <c r="X50" s="14">
        <v>150000</v>
      </c>
      <c r="Y50" s="24">
        <v>2246400</v>
      </c>
      <c r="Z50" s="25">
        <v>2160000</v>
      </c>
      <c r="AA50" s="16" t="s">
        <v>58</v>
      </c>
    </row>
    <row r="51" spans="1:27" ht="15.75" x14ac:dyDescent="0.25">
      <c r="A51" s="10">
        <v>23925</v>
      </c>
      <c r="B51" s="1">
        <v>323441</v>
      </c>
      <c r="C51" s="35">
        <v>905834</v>
      </c>
      <c r="D51" s="36">
        <v>992459</v>
      </c>
      <c r="E51" s="11">
        <v>0</v>
      </c>
      <c r="F51" s="11">
        <v>55</v>
      </c>
      <c r="G51" s="11">
        <v>45</v>
      </c>
      <c r="H51" s="1">
        <v>75873</v>
      </c>
      <c r="I51" s="32">
        <f>((J51)/(Sheet1!A51*12))*100</f>
        <v>88.107420357420366</v>
      </c>
      <c r="J51" s="11">
        <v>907154</v>
      </c>
      <c r="K51" s="11">
        <v>995612</v>
      </c>
      <c r="L51" s="11">
        <v>985000</v>
      </c>
      <c r="M51" s="30">
        <f>((N51)/(Sheet1!B51*12))*100</f>
        <v>102.82333333333334</v>
      </c>
      <c r="N51" s="11">
        <v>1017951</v>
      </c>
      <c r="O51" s="11">
        <v>1094108</v>
      </c>
      <c r="P51" s="1">
        <v>911000</v>
      </c>
      <c r="Q51" s="32">
        <f>(R51/Sheet1!A51)*100</f>
        <v>91.439393939393938</v>
      </c>
      <c r="R51" s="11">
        <v>78455</v>
      </c>
      <c r="S51" s="11">
        <v>93088</v>
      </c>
      <c r="T51" s="11">
        <v>65000</v>
      </c>
      <c r="U51" s="30">
        <f>(تولید!V51/Sheet1!B51)*100</f>
        <v>96.261818181818185</v>
      </c>
      <c r="V51" s="11">
        <v>79416</v>
      </c>
      <c r="W51" s="11">
        <v>99409</v>
      </c>
      <c r="X51" s="1">
        <v>80000</v>
      </c>
      <c r="Y51" s="24">
        <v>1029600</v>
      </c>
      <c r="Z51" s="25">
        <v>990000</v>
      </c>
      <c r="AA51" s="12" t="s">
        <v>59</v>
      </c>
    </row>
    <row r="52" spans="1:27" ht="15.75" x14ac:dyDescent="0.25">
      <c r="A52" s="13">
        <v>12822</v>
      </c>
      <c r="B52" s="14">
        <v>281699</v>
      </c>
      <c r="C52" s="35">
        <v>896571</v>
      </c>
      <c r="D52" s="36">
        <v>909955</v>
      </c>
      <c r="E52" s="15">
        <v>6</v>
      </c>
      <c r="F52" s="15">
        <v>41</v>
      </c>
      <c r="G52" s="15">
        <v>53</v>
      </c>
      <c r="H52" s="14">
        <v>86504</v>
      </c>
      <c r="I52" s="32">
        <f>((J52)/(Sheet1!A52*12))*100</f>
        <v>87.136655011655009</v>
      </c>
      <c r="J52" s="15">
        <v>897159</v>
      </c>
      <c r="K52" s="15">
        <v>907758</v>
      </c>
      <c r="L52" s="15">
        <v>1058000</v>
      </c>
      <c r="M52" s="30">
        <f>((N52)/(Sheet1!B52*12))*100</f>
        <v>111.63626262626263</v>
      </c>
      <c r="N52" s="15">
        <v>1105199</v>
      </c>
      <c r="O52" s="15">
        <v>970206</v>
      </c>
      <c r="P52" s="14">
        <v>1089000</v>
      </c>
      <c r="Q52" s="32">
        <f>(R52/Sheet1!A52)*100</f>
        <v>102.65967365967366</v>
      </c>
      <c r="R52" s="15">
        <v>88082</v>
      </c>
      <c r="S52" s="15">
        <v>83949</v>
      </c>
      <c r="T52" s="15">
        <v>86000</v>
      </c>
      <c r="U52" s="30">
        <f>(تولید!V52/Sheet1!B52)*100</f>
        <v>94.270303030303026</v>
      </c>
      <c r="V52" s="15">
        <v>77773</v>
      </c>
      <c r="W52" s="15">
        <v>101511</v>
      </c>
      <c r="X52" s="14">
        <v>82500</v>
      </c>
      <c r="Y52" s="24">
        <v>1029600</v>
      </c>
      <c r="Z52" s="25">
        <v>990000</v>
      </c>
      <c r="AA52" s="16" t="s">
        <v>60</v>
      </c>
    </row>
    <row r="53" spans="1:27" ht="15.75" x14ac:dyDescent="0.25">
      <c r="A53" s="10">
        <v>12945</v>
      </c>
      <c r="B53" s="1">
        <v>83878</v>
      </c>
      <c r="C53" s="35">
        <v>1263755</v>
      </c>
      <c r="D53" s="36">
        <v>1105938</v>
      </c>
      <c r="E53" s="11">
        <v>0</v>
      </c>
      <c r="F53" s="11">
        <v>24</v>
      </c>
      <c r="G53" s="11">
        <v>76</v>
      </c>
      <c r="H53" s="1">
        <v>117307</v>
      </c>
      <c r="I53" s="32">
        <f>((J53)/(Sheet1!A53*12))*100</f>
        <v>115.99835164835164</v>
      </c>
      <c r="J53" s="11">
        <v>1266702</v>
      </c>
      <c r="K53" s="11">
        <v>1110581</v>
      </c>
      <c r="L53" s="11">
        <v>1152000</v>
      </c>
      <c r="M53" s="30">
        <f>((N53)/(Sheet1!B53*12))*100</f>
        <v>109.46476190476191</v>
      </c>
      <c r="N53" s="11">
        <v>1149380</v>
      </c>
      <c r="O53" s="11">
        <v>1156953</v>
      </c>
      <c r="P53" s="1">
        <v>1121000</v>
      </c>
      <c r="Q53" s="32">
        <f>(R53/Sheet1!A53)*100</f>
        <v>131.62307692307692</v>
      </c>
      <c r="R53" s="11">
        <v>119777</v>
      </c>
      <c r="S53" s="11">
        <v>104587</v>
      </c>
      <c r="T53" s="11">
        <v>100000</v>
      </c>
      <c r="U53" s="30">
        <f>(تولید!V53/Sheet1!B53)*100</f>
        <v>121.01028571428571</v>
      </c>
      <c r="V53" s="11">
        <v>105884</v>
      </c>
      <c r="W53" s="11">
        <v>104940</v>
      </c>
      <c r="X53" s="1">
        <v>98000</v>
      </c>
      <c r="Y53" s="24">
        <v>1092000</v>
      </c>
      <c r="Z53" s="25">
        <v>1050000</v>
      </c>
      <c r="AA53" s="12" t="s">
        <v>61</v>
      </c>
    </row>
    <row r="54" spans="1:27" ht="15.75" x14ac:dyDescent="0.25">
      <c r="A54" s="13">
        <v>14568</v>
      </c>
      <c r="B54" s="14">
        <v>224336</v>
      </c>
      <c r="C54" s="35">
        <v>979135</v>
      </c>
      <c r="D54" s="36">
        <v>1145858</v>
      </c>
      <c r="E54" s="15">
        <v>31</v>
      </c>
      <c r="F54" s="15">
        <v>56</v>
      </c>
      <c r="G54" s="15">
        <v>13</v>
      </c>
      <c r="H54" s="14">
        <v>80024</v>
      </c>
      <c r="I54" s="32">
        <f>((J54)/(Sheet1!A54*12))*100</f>
        <v>95.007672882672878</v>
      </c>
      <c r="J54" s="15">
        <v>978199</v>
      </c>
      <c r="K54" s="15">
        <v>1146211</v>
      </c>
      <c r="L54" s="15">
        <v>1065999</v>
      </c>
      <c r="M54" s="30">
        <f>((N54)/(Sheet1!B54*12))*100</f>
        <v>79.096060606060604</v>
      </c>
      <c r="N54" s="15">
        <v>783051</v>
      </c>
      <c r="O54" s="15">
        <v>1327973</v>
      </c>
      <c r="P54" s="14">
        <v>1305748</v>
      </c>
      <c r="Q54" s="32">
        <f>(R54/Sheet1!A54)*100</f>
        <v>97.949883449883444</v>
      </c>
      <c r="R54" s="15">
        <v>84041</v>
      </c>
      <c r="S54" s="15">
        <v>103320</v>
      </c>
      <c r="T54" s="15">
        <v>110000</v>
      </c>
      <c r="U54" s="30">
        <f>(تولید!V54/Sheet1!B54)*100</f>
        <v>30.443636363636362</v>
      </c>
      <c r="V54" s="15">
        <v>25116</v>
      </c>
      <c r="W54" s="15">
        <v>79011</v>
      </c>
      <c r="X54" s="14">
        <v>110000</v>
      </c>
      <c r="Y54" s="24">
        <v>1029600</v>
      </c>
      <c r="Z54" s="25">
        <v>990000</v>
      </c>
      <c r="AA54" s="16" t="s">
        <v>62</v>
      </c>
    </row>
    <row r="55" spans="1:27" ht="15.75" x14ac:dyDescent="0.25">
      <c r="A55" s="10">
        <v>6833</v>
      </c>
      <c r="B55" s="1">
        <v>79744</v>
      </c>
      <c r="C55" s="35">
        <v>1264912</v>
      </c>
      <c r="D55" s="36">
        <v>1298344</v>
      </c>
      <c r="E55" s="11">
        <v>12</v>
      </c>
      <c r="F55" s="11">
        <v>21</v>
      </c>
      <c r="G55" s="11">
        <v>67</v>
      </c>
      <c r="H55" s="1">
        <v>100393</v>
      </c>
      <c r="I55" s="32">
        <f>((J55)/(Sheet1!A55*12))*100</f>
        <v>122.5290404040404</v>
      </c>
      <c r="J55" s="11">
        <v>1261559</v>
      </c>
      <c r="K55" s="11">
        <v>1283964</v>
      </c>
      <c r="L55" s="11">
        <v>1163104</v>
      </c>
      <c r="M55" s="30">
        <f>((N55)/(Sheet1!B55*12))*100</f>
        <v>116.8869696969697</v>
      </c>
      <c r="N55" s="11">
        <v>1157181</v>
      </c>
      <c r="O55" s="11">
        <v>1204611</v>
      </c>
      <c r="P55" s="1">
        <v>1081800</v>
      </c>
      <c r="Q55" s="32">
        <f>(R55/Sheet1!A55)*100</f>
        <v>107.51048951048952</v>
      </c>
      <c r="R55" s="11">
        <v>92244</v>
      </c>
      <c r="S55" s="11">
        <v>107454</v>
      </c>
      <c r="T55" s="11">
        <v>98571</v>
      </c>
      <c r="U55" s="30">
        <f>(تولید!V55/Sheet1!B55)*100</f>
        <v>71.726060606060599</v>
      </c>
      <c r="V55" s="11">
        <v>59174</v>
      </c>
      <c r="W55" s="11">
        <v>106448</v>
      </c>
      <c r="X55" s="1">
        <v>95700</v>
      </c>
      <c r="Y55" s="24">
        <v>1029600</v>
      </c>
      <c r="Z55" s="25">
        <v>990000</v>
      </c>
      <c r="AA55" s="12" t="s">
        <v>63</v>
      </c>
    </row>
    <row r="56" spans="1:27" ht="15.75" x14ac:dyDescent="0.25">
      <c r="A56" s="13">
        <v>8603</v>
      </c>
      <c r="B56" s="14">
        <v>97532</v>
      </c>
      <c r="C56" s="35">
        <v>712648</v>
      </c>
      <c r="D56" s="36">
        <v>666748</v>
      </c>
      <c r="E56" s="15">
        <v>0.3</v>
      </c>
      <c r="F56" s="15">
        <v>27.7</v>
      </c>
      <c r="G56" s="15">
        <v>72</v>
      </c>
      <c r="H56" s="14">
        <v>63630</v>
      </c>
      <c r="I56" s="32">
        <f>((J56)/(Sheet1!A56*12))*100</f>
        <v>113.97051282051282</v>
      </c>
      <c r="J56" s="15">
        <v>711176</v>
      </c>
      <c r="K56" s="15">
        <v>672397</v>
      </c>
      <c r="L56" s="15">
        <v>630000</v>
      </c>
      <c r="M56" s="30">
        <f>((N56)/(Sheet1!B56*12))*100</f>
        <v>123.95233333333333</v>
      </c>
      <c r="N56" s="15">
        <v>743714</v>
      </c>
      <c r="O56" s="15">
        <v>653426</v>
      </c>
      <c r="P56" s="14">
        <v>600000</v>
      </c>
      <c r="Q56" s="32">
        <f>(R56/Sheet1!A56)*100</f>
        <v>117.25961538461537</v>
      </c>
      <c r="R56" s="15">
        <v>60975</v>
      </c>
      <c r="S56" s="15">
        <v>64083</v>
      </c>
      <c r="T56" s="15">
        <v>50000</v>
      </c>
      <c r="U56" s="30">
        <f>(تولید!V56/Sheet1!B56)*100</f>
        <v>113.98399999999999</v>
      </c>
      <c r="V56" s="15">
        <v>56992</v>
      </c>
      <c r="W56" s="15">
        <v>66671</v>
      </c>
      <c r="X56" s="14">
        <v>52000</v>
      </c>
      <c r="Y56" s="24">
        <v>624000</v>
      </c>
      <c r="Z56" s="25">
        <v>600000</v>
      </c>
      <c r="AA56" s="16" t="s">
        <v>64</v>
      </c>
    </row>
    <row r="57" spans="1:27" ht="15.75" x14ac:dyDescent="0.25">
      <c r="A57" s="10">
        <v>14630</v>
      </c>
      <c r="B57" s="1">
        <v>116821</v>
      </c>
      <c r="C57" s="35">
        <v>380640</v>
      </c>
      <c r="D57" s="36">
        <v>488665</v>
      </c>
      <c r="E57" s="11">
        <v>49</v>
      </c>
      <c r="F57" s="11">
        <v>28</v>
      </c>
      <c r="G57" s="11">
        <v>23</v>
      </c>
      <c r="H57" s="1">
        <v>40812</v>
      </c>
      <c r="I57" s="32">
        <f>((J57)/(Sheet1!A57*12))*100</f>
        <v>59.853685897435895</v>
      </c>
      <c r="J57" s="11">
        <v>373487</v>
      </c>
      <c r="K57" s="11">
        <v>507765</v>
      </c>
      <c r="L57" s="11">
        <v>620000</v>
      </c>
      <c r="M57" s="30">
        <f>((N57)/(Sheet1!B57*12))*100</f>
        <v>87.065111111111122</v>
      </c>
      <c r="N57" s="11">
        <v>1567172</v>
      </c>
      <c r="O57" s="11">
        <v>1611007</v>
      </c>
      <c r="P57" s="1">
        <v>1818000</v>
      </c>
      <c r="Q57" s="32">
        <f>(R57/Sheet1!A57)*100</f>
        <v>85.021153846153837</v>
      </c>
      <c r="R57" s="11">
        <v>44211</v>
      </c>
      <c r="S57" s="11">
        <v>61446</v>
      </c>
      <c r="T57" s="11">
        <v>50000</v>
      </c>
      <c r="U57" s="30">
        <f>(تولید!V57/Sheet1!B57)*100</f>
        <v>92.86999999999999</v>
      </c>
      <c r="V57" s="11">
        <v>139305</v>
      </c>
      <c r="W57" s="11">
        <v>171475</v>
      </c>
      <c r="X57" s="1">
        <v>156000</v>
      </c>
      <c r="Y57" s="24">
        <v>624000</v>
      </c>
      <c r="Z57" s="25">
        <v>1800000</v>
      </c>
      <c r="AA57" s="12" t="s">
        <v>65</v>
      </c>
    </row>
    <row r="58" spans="1:27" ht="15.75" x14ac:dyDescent="0.25">
      <c r="A58" s="13">
        <v>9240</v>
      </c>
      <c r="B58" s="14">
        <v>230970</v>
      </c>
      <c r="C58" s="35">
        <v>702834</v>
      </c>
      <c r="D58" s="36">
        <v>833983</v>
      </c>
      <c r="E58" s="15">
        <v>0</v>
      </c>
      <c r="F58" s="15">
        <v>27</v>
      </c>
      <c r="G58" s="15">
        <v>73</v>
      </c>
      <c r="H58" s="14">
        <v>44882</v>
      </c>
      <c r="I58" s="32">
        <f>((J58)/(Sheet1!A58*12))*100</f>
        <v>68.645687645687644</v>
      </c>
      <c r="J58" s="15">
        <v>706776</v>
      </c>
      <c r="K58" s="15">
        <v>803465</v>
      </c>
      <c r="L58" s="15">
        <v>1020200</v>
      </c>
      <c r="M58" s="30">
        <f>((N58)/(Sheet1!B58*12))*100</f>
        <v>71.100606060606069</v>
      </c>
      <c r="N58" s="15">
        <v>703896</v>
      </c>
      <c r="O58" s="15">
        <v>876747</v>
      </c>
      <c r="P58" s="14">
        <v>967400</v>
      </c>
      <c r="Q58" s="32">
        <f>(R58/Sheet1!A58)*100</f>
        <v>47.749417249417249</v>
      </c>
      <c r="R58" s="15">
        <v>40969</v>
      </c>
      <c r="S58" s="15">
        <v>54505</v>
      </c>
      <c r="T58" s="15">
        <v>55000</v>
      </c>
      <c r="U58" s="30">
        <f>(تولید!V58/Sheet1!B58)*100</f>
        <v>0</v>
      </c>
      <c r="V58" s="15">
        <v>0</v>
      </c>
      <c r="W58" s="15">
        <v>85038</v>
      </c>
      <c r="X58" s="14">
        <v>92400</v>
      </c>
      <c r="Y58" s="24">
        <v>1029600</v>
      </c>
      <c r="Z58" s="25">
        <v>990000</v>
      </c>
      <c r="AA58" s="16" t="s">
        <v>66</v>
      </c>
    </row>
    <row r="59" spans="1:27" ht="15.75" x14ac:dyDescent="0.25">
      <c r="A59" s="10">
        <v>11161</v>
      </c>
      <c r="B59" s="1">
        <v>507853</v>
      </c>
      <c r="C59" s="35">
        <v>994998</v>
      </c>
      <c r="D59" s="36">
        <v>929244</v>
      </c>
      <c r="E59" s="11">
        <v>26</v>
      </c>
      <c r="F59" s="11">
        <v>28</v>
      </c>
      <c r="G59" s="11">
        <v>46</v>
      </c>
      <c r="H59" s="1">
        <v>99470</v>
      </c>
      <c r="I59" s="32">
        <f>((J59)/(Sheet1!A59*12))*100</f>
        <v>90.557875457875454</v>
      </c>
      <c r="J59" s="11">
        <v>988892</v>
      </c>
      <c r="K59" s="11">
        <v>1001745</v>
      </c>
      <c r="L59" s="11">
        <v>937000</v>
      </c>
      <c r="M59" s="30">
        <f>((N59)/(Sheet1!B59*12))*100</f>
        <v>103.61409523809525</v>
      </c>
      <c r="N59" s="11">
        <v>1087948</v>
      </c>
      <c r="O59" s="11">
        <v>1078269</v>
      </c>
      <c r="P59" s="1">
        <v>799000</v>
      </c>
      <c r="Q59" s="32">
        <f>(R59/Sheet1!A59)*100</f>
        <v>111.59560439560438</v>
      </c>
      <c r="R59" s="11">
        <v>101552</v>
      </c>
      <c r="S59" s="11">
        <v>77580</v>
      </c>
      <c r="T59" s="11">
        <v>80000</v>
      </c>
      <c r="U59" s="30">
        <f>(تولید!V59/Sheet1!B59)*100</f>
        <v>117.82514285714285</v>
      </c>
      <c r="V59" s="11">
        <v>103097</v>
      </c>
      <c r="W59" s="11">
        <v>107783</v>
      </c>
      <c r="X59" s="1">
        <v>90000</v>
      </c>
      <c r="Y59" s="24">
        <v>1092000</v>
      </c>
      <c r="Z59" s="25">
        <v>1050000</v>
      </c>
      <c r="AA59" s="12" t="s">
        <v>67</v>
      </c>
    </row>
    <row r="60" spans="1:27" ht="15.75" x14ac:dyDescent="0.25">
      <c r="A60" s="13">
        <v>11838</v>
      </c>
      <c r="B60" s="14">
        <v>104903</v>
      </c>
      <c r="C60" s="35">
        <v>151465</v>
      </c>
      <c r="D60" s="36">
        <v>200033</v>
      </c>
      <c r="E60" s="15">
        <v>0</v>
      </c>
      <c r="F60" s="15">
        <v>76</v>
      </c>
      <c r="G60" s="15">
        <v>24</v>
      </c>
      <c r="H60" s="14">
        <v>19836</v>
      </c>
      <c r="I60" s="32">
        <f>((J60)/(Sheet1!A60*12))*100</f>
        <v>70.190018315018307</v>
      </c>
      <c r="J60" s="15">
        <v>153295</v>
      </c>
      <c r="K60" s="15">
        <v>206311</v>
      </c>
      <c r="L60" s="15">
        <v>248768</v>
      </c>
      <c r="M60" s="30">
        <f>((N60)/(Sheet1!B60*12))*100</f>
        <v>98.964285714285722</v>
      </c>
      <c r="N60" s="15">
        <v>207825</v>
      </c>
      <c r="O60" s="15">
        <v>218275</v>
      </c>
      <c r="P60" s="14">
        <v>226200</v>
      </c>
      <c r="Q60" s="32">
        <f>(R60/Sheet1!A60)*100</f>
        <v>109.63736263736263</v>
      </c>
      <c r="R60" s="15">
        <v>19954</v>
      </c>
      <c r="S60" s="15">
        <v>21856</v>
      </c>
      <c r="T60" s="15">
        <v>18928</v>
      </c>
      <c r="U60" s="30">
        <f>(تولید!V60/Sheet1!B60)*100</f>
        <v>91.64</v>
      </c>
      <c r="V60" s="15">
        <v>16037</v>
      </c>
      <c r="W60" s="15">
        <v>21160</v>
      </c>
      <c r="X60" s="14">
        <v>18200</v>
      </c>
      <c r="Y60" s="24">
        <v>218400</v>
      </c>
      <c r="Z60" s="25">
        <v>210000</v>
      </c>
      <c r="AA60" s="16" t="s">
        <v>68</v>
      </c>
    </row>
    <row r="61" spans="1:27" ht="15.75" x14ac:dyDescent="0.25">
      <c r="A61" s="10">
        <v>16668</v>
      </c>
      <c r="B61" s="1">
        <v>453600</v>
      </c>
      <c r="C61" s="35">
        <v>1028716</v>
      </c>
      <c r="D61" s="36">
        <v>992230</v>
      </c>
      <c r="E61" s="11">
        <v>44</v>
      </c>
      <c r="F61" s="11">
        <v>46</v>
      </c>
      <c r="G61" s="11">
        <v>10</v>
      </c>
      <c r="H61" s="1">
        <v>92039</v>
      </c>
      <c r="I61" s="32">
        <f>((J61)/(Sheet1!A61*12))*100</f>
        <v>100.18317793317793</v>
      </c>
      <c r="J61" s="11">
        <v>1031486</v>
      </c>
      <c r="K61" s="11">
        <v>1001877</v>
      </c>
      <c r="L61" s="11">
        <v>1053459</v>
      </c>
      <c r="M61" s="30">
        <f>((N61)/(Sheet1!B61*12))*100</f>
        <v>91.37626262626263</v>
      </c>
      <c r="N61" s="11">
        <v>904625</v>
      </c>
      <c r="O61" s="11">
        <v>932622</v>
      </c>
      <c r="P61" s="1">
        <v>990600</v>
      </c>
      <c r="Q61" s="32">
        <f>(R61/Sheet1!A61)*100</f>
        <v>117.68531468531469</v>
      </c>
      <c r="R61" s="11">
        <v>100974</v>
      </c>
      <c r="S61" s="11">
        <v>79007</v>
      </c>
      <c r="T61" s="11">
        <v>106920</v>
      </c>
      <c r="U61" s="30">
        <f>(تولید!V61/Sheet1!B61)*100</f>
        <v>90.323636363636368</v>
      </c>
      <c r="V61" s="11">
        <v>74517</v>
      </c>
      <c r="W61" s="11">
        <v>103378</v>
      </c>
      <c r="X61" s="1">
        <v>91800</v>
      </c>
      <c r="Y61" s="24">
        <v>1029600</v>
      </c>
      <c r="Z61" s="25">
        <v>990000</v>
      </c>
      <c r="AA61" s="12" t="s">
        <v>69</v>
      </c>
    </row>
    <row r="62" spans="1:27" ht="15.75" x14ac:dyDescent="0.25">
      <c r="A62" s="13">
        <v>8564</v>
      </c>
      <c r="B62" s="14">
        <v>9319</v>
      </c>
      <c r="C62" s="35">
        <v>769360</v>
      </c>
      <c r="D62" s="36">
        <v>788262</v>
      </c>
      <c r="E62" s="15">
        <v>0</v>
      </c>
      <c r="F62" s="15">
        <v>48</v>
      </c>
      <c r="G62" s="15">
        <v>52</v>
      </c>
      <c r="H62" s="14">
        <v>87620</v>
      </c>
      <c r="I62" s="32">
        <f>((J62)/(Sheet1!A62*12))*100</f>
        <v>54.013714285714286</v>
      </c>
      <c r="J62" s="15">
        <v>756192</v>
      </c>
      <c r="K62" s="15">
        <v>795312</v>
      </c>
      <c r="L62" s="15">
        <v>728000</v>
      </c>
      <c r="M62" s="30">
        <f>((N62)/(Sheet1!B62*12))*100</f>
        <v>62.654583333333335</v>
      </c>
      <c r="N62" s="15">
        <v>751855</v>
      </c>
      <c r="O62" s="15">
        <v>763500</v>
      </c>
      <c r="P62" s="14">
        <v>1108000</v>
      </c>
      <c r="Q62" s="32">
        <f>(R62/Sheet1!A62)*100</f>
        <v>69.103714285714275</v>
      </c>
      <c r="R62" s="15">
        <v>80621</v>
      </c>
      <c r="S62" s="15">
        <v>53317</v>
      </c>
      <c r="T62" s="15">
        <v>60000</v>
      </c>
      <c r="U62" s="30">
        <f>(تولید!V62/Sheet1!B62)*100</f>
        <v>67.345999999999989</v>
      </c>
      <c r="V62" s="15">
        <v>67346</v>
      </c>
      <c r="W62" s="15">
        <v>65789</v>
      </c>
      <c r="X62" s="14">
        <v>100000</v>
      </c>
      <c r="Y62" s="24">
        <v>1400000</v>
      </c>
      <c r="Z62" s="25">
        <v>1200000</v>
      </c>
      <c r="AA62" s="16" t="s">
        <v>70</v>
      </c>
    </row>
    <row r="63" spans="1:27" ht="15.75" x14ac:dyDescent="0.25">
      <c r="A63" s="10">
        <v>15749</v>
      </c>
      <c r="B63" s="1">
        <v>89697</v>
      </c>
      <c r="C63" s="35">
        <v>940188</v>
      </c>
      <c r="D63" s="36">
        <v>811802</v>
      </c>
      <c r="E63" s="11">
        <v>21</v>
      </c>
      <c r="F63" s="11">
        <v>46</v>
      </c>
      <c r="G63" s="11">
        <v>33</v>
      </c>
      <c r="H63" s="1">
        <v>82579</v>
      </c>
      <c r="I63" s="32">
        <f>((J63)/(Sheet1!A63*12))*100</f>
        <v>91.604020979020987</v>
      </c>
      <c r="J63" s="11">
        <v>943155</v>
      </c>
      <c r="K63" s="11">
        <v>821460</v>
      </c>
      <c r="L63" s="11">
        <v>1113664</v>
      </c>
      <c r="M63" s="30">
        <f>((N63)/(Sheet1!B63*12))*100</f>
        <v>95.428989898989897</v>
      </c>
      <c r="N63" s="11">
        <v>944747</v>
      </c>
      <c r="O63" s="11">
        <v>668942</v>
      </c>
      <c r="P63" s="1">
        <v>1059364</v>
      </c>
      <c r="Q63" s="32">
        <f>(R63/Sheet1!A63)*100</f>
        <v>93.801864801864795</v>
      </c>
      <c r="R63" s="11">
        <v>80482</v>
      </c>
      <c r="S63" s="11">
        <v>87273</v>
      </c>
      <c r="T63" s="11">
        <v>112000</v>
      </c>
      <c r="U63" s="30">
        <f>(تولید!V63/Sheet1!B63)*100</f>
        <v>74.74787878787879</v>
      </c>
      <c r="V63" s="11">
        <v>61667</v>
      </c>
      <c r="W63" s="11">
        <v>92641</v>
      </c>
      <c r="X63" s="1">
        <v>93000</v>
      </c>
      <c r="Y63" s="24">
        <v>1029600</v>
      </c>
      <c r="Z63" s="25">
        <v>990000</v>
      </c>
      <c r="AA63" s="12" t="s">
        <v>71</v>
      </c>
    </row>
    <row r="64" spans="1:27" ht="15.75" x14ac:dyDescent="0.25">
      <c r="A64" s="13">
        <v>13481</v>
      </c>
      <c r="B64" s="14">
        <v>228022</v>
      </c>
      <c r="C64" s="35">
        <v>955335</v>
      </c>
      <c r="D64" s="36">
        <v>849054</v>
      </c>
      <c r="E64" s="15">
        <v>60.4</v>
      </c>
      <c r="F64" s="15">
        <v>28.2</v>
      </c>
      <c r="G64" s="15">
        <v>11.4</v>
      </c>
      <c r="H64" s="14">
        <v>56492</v>
      </c>
      <c r="I64" s="32">
        <f>((J64)/(Sheet1!A64*12))*100</f>
        <v>83.018065268065271</v>
      </c>
      <c r="J64" s="15">
        <v>854754</v>
      </c>
      <c r="K64" s="15">
        <v>849513</v>
      </c>
      <c r="L64" s="15">
        <v>1039421</v>
      </c>
      <c r="M64" s="30">
        <f>((N64)/(Sheet1!B64*12))*100</f>
        <v>101.32030303030304</v>
      </c>
      <c r="N64" s="15">
        <v>1003071</v>
      </c>
      <c r="O64" s="15">
        <v>964448</v>
      </c>
      <c r="P64" s="14">
        <v>1060717</v>
      </c>
      <c r="Q64" s="32">
        <f>(R64/Sheet1!A64)*100</f>
        <v>59.487179487179489</v>
      </c>
      <c r="R64" s="15">
        <v>51040</v>
      </c>
      <c r="S64" s="15">
        <v>93100</v>
      </c>
      <c r="T64" s="15">
        <v>70000</v>
      </c>
      <c r="U64" s="30">
        <f>(تولید!V64/Sheet1!B64)*100</f>
        <v>90.436363636363637</v>
      </c>
      <c r="V64" s="15">
        <v>74610</v>
      </c>
      <c r="W64" s="15">
        <v>95050</v>
      </c>
      <c r="X64" s="14">
        <v>93000</v>
      </c>
      <c r="Y64" s="24">
        <v>1029600</v>
      </c>
      <c r="Z64" s="25">
        <v>990000</v>
      </c>
      <c r="AA64" s="16" t="s">
        <v>72</v>
      </c>
    </row>
    <row r="65" spans="1:27" ht="15.75" x14ac:dyDescent="0.25">
      <c r="A65" s="10">
        <v>51662</v>
      </c>
      <c r="B65" s="1">
        <v>307741</v>
      </c>
      <c r="C65" s="35">
        <v>2368136</v>
      </c>
      <c r="D65" s="36">
        <v>2105150</v>
      </c>
      <c r="E65" s="11">
        <v>75</v>
      </c>
      <c r="F65" s="11">
        <v>12</v>
      </c>
      <c r="G65" s="11">
        <v>13</v>
      </c>
      <c r="H65" s="1">
        <v>212591</v>
      </c>
      <c r="I65" s="32">
        <f>((J65)/(Sheet1!A65*12))*100</f>
        <v>108.79583333333333</v>
      </c>
      <c r="J65" s="11">
        <v>2376101</v>
      </c>
      <c r="K65" s="11">
        <v>2113058</v>
      </c>
      <c r="L65" s="11">
        <v>2109488</v>
      </c>
      <c r="M65" s="30">
        <f>((N65)/(Sheet1!B65*12))*100</f>
        <v>115.55128571428573</v>
      </c>
      <c r="N65" s="11">
        <v>2426577</v>
      </c>
      <c r="O65" s="11">
        <v>2110839</v>
      </c>
      <c r="P65" s="1">
        <v>1930000</v>
      </c>
      <c r="Q65" s="32">
        <f>(R65/Sheet1!A65)*100</f>
        <v>124.77142857142857</v>
      </c>
      <c r="R65" s="11">
        <v>227084</v>
      </c>
      <c r="S65" s="11">
        <v>243401</v>
      </c>
      <c r="T65" s="11">
        <v>180000</v>
      </c>
      <c r="U65" s="30">
        <f>(تولید!V65/Sheet1!B65)*100</f>
        <v>128.84342857142857</v>
      </c>
      <c r="V65" s="11">
        <v>225476</v>
      </c>
      <c r="W65" s="11">
        <v>214150</v>
      </c>
      <c r="X65" s="1">
        <v>180000</v>
      </c>
      <c r="Y65" s="24">
        <v>2184000</v>
      </c>
      <c r="Z65" s="25">
        <v>2100000</v>
      </c>
      <c r="AA65" s="12" t="s">
        <v>73</v>
      </c>
    </row>
    <row r="66" spans="1:27" ht="15.75" x14ac:dyDescent="0.25">
      <c r="A66" s="13">
        <v>16605</v>
      </c>
      <c r="B66" s="14">
        <v>603735</v>
      </c>
      <c r="C66" s="35">
        <v>656831</v>
      </c>
      <c r="D66" s="36">
        <v>695143</v>
      </c>
      <c r="E66" s="15">
        <v>33</v>
      </c>
      <c r="F66" s="15">
        <v>50</v>
      </c>
      <c r="G66" s="15">
        <v>17</v>
      </c>
      <c r="H66" s="14">
        <v>63557</v>
      </c>
      <c r="I66" s="32">
        <f>((J66)/(Sheet1!A66*12))*100</f>
        <v>63.856934731934736</v>
      </c>
      <c r="J66" s="15">
        <v>657471</v>
      </c>
      <c r="K66" s="15">
        <v>713607</v>
      </c>
      <c r="L66" s="15">
        <v>927527</v>
      </c>
      <c r="M66" s="30">
        <f>((N66)/(Sheet1!B66*12))*100</f>
        <v>117.8949494949495</v>
      </c>
      <c r="N66" s="15">
        <v>1167160</v>
      </c>
      <c r="O66" s="15">
        <v>1040519</v>
      </c>
      <c r="P66" s="14">
        <v>1003743</v>
      </c>
      <c r="Q66" s="32">
        <f>(R66/Sheet1!A66)*100</f>
        <v>73.65384615384616</v>
      </c>
      <c r="R66" s="15">
        <v>63195</v>
      </c>
      <c r="S66" s="15">
        <v>56574</v>
      </c>
      <c r="T66" s="15">
        <v>76109</v>
      </c>
      <c r="U66" s="30">
        <f>(تولید!V66/Sheet1!B66)*100</f>
        <v>115.31393939393939</v>
      </c>
      <c r="V66" s="15">
        <v>95134</v>
      </c>
      <c r="W66" s="15">
        <v>87365</v>
      </c>
      <c r="X66" s="14">
        <v>89100</v>
      </c>
      <c r="Y66" s="24">
        <v>1029600</v>
      </c>
      <c r="Z66" s="25">
        <v>990000</v>
      </c>
      <c r="AA66" s="16" t="s">
        <v>74</v>
      </c>
    </row>
    <row r="67" spans="1:27" ht="15.75" x14ac:dyDescent="0.25">
      <c r="A67" s="10">
        <v>3556</v>
      </c>
      <c r="B67" s="1">
        <v>205627</v>
      </c>
      <c r="C67" s="35">
        <v>1193715</v>
      </c>
      <c r="D67" s="36">
        <v>916243</v>
      </c>
      <c r="E67" s="11">
        <v>0.1</v>
      </c>
      <c r="F67" s="11">
        <v>41</v>
      </c>
      <c r="G67" s="11">
        <v>58.9</v>
      </c>
      <c r="H67" s="1">
        <v>101779</v>
      </c>
      <c r="I67" s="32">
        <f>((J67)/(Sheet1!A67*12))*100</f>
        <v>73.887948717948717</v>
      </c>
      <c r="J67" s="11">
        <v>1152652</v>
      </c>
      <c r="K67" s="11">
        <v>913150</v>
      </c>
      <c r="L67" s="11">
        <v>1295000</v>
      </c>
      <c r="M67" s="30">
        <f>((N67)/(Sheet1!B67*12))*100</f>
        <v>65.232333333333344</v>
      </c>
      <c r="N67" s="11">
        <v>978485</v>
      </c>
      <c r="O67" s="11">
        <v>968770</v>
      </c>
      <c r="P67" s="1">
        <v>1073500</v>
      </c>
      <c r="Q67" s="32">
        <f>(R67/Sheet1!A67)*100</f>
        <v>79.259999999999991</v>
      </c>
      <c r="R67" s="11">
        <v>103038</v>
      </c>
      <c r="S67" s="11">
        <v>90620</v>
      </c>
      <c r="T67" s="11">
        <v>95000</v>
      </c>
      <c r="U67" s="30">
        <f>(تولید!V67/Sheet1!B67)*100</f>
        <v>37.824799999999996</v>
      </c>
      <c r="V67" s="11">
        <v>47281</v>
      </c>
      <c r="W67" s="11">
        <v>105193</v>
      </c>
      <c r="X67" s="1">
        <v>66500</v>
      </c>
      <c r="Y67" s="24">
        <v>1560000</v>
      </c>
      <c r="Z67" s="25">
        <v>1500000</v>
      </c>
      <c r="AA67" s="12" t="s">
        <v>75</v>
      </c>
    </row>
    <row r="68" spans="1:27" ht="15.75" x14ac:dyDescent="0.25">
      <c r="A68" s="13">
        <v>8986</v>
      </c>
      <c r="B68" s="14">
        <v>257789</v>
      </c>
      <c r="C68" s="35">
        <v>780751</v>
      </c>
      <c r="D68" s="36">
        <v>735636</v>
      </c>
      <c r="E68" s="15">
        <v>7</v>
      </c>
      <c r="F68" s="15">
        <v>39</v>
      </c>
      <c r="G68" s="15">
        <v>54</v>
      </c>
      <c r="H68" s="14">
        <v>89620</v>
      </c>
      <c r="I68" s="32">
        <f>((J68)/(Sheet1!A68*12))*100</f>
        <v>76.313519813519818</v>
      </c>
      <c r="J68" s="15">
        <v>785724</v>
      </c>
      <c r="K68" s="15">
        <v>734245</v>
      </c>
      <c r="L68" s="15">
        <v>1302000</v>
      </c>
      <c r="M68" s="30">
        <f>((N68)/(Sheet1!B68*12))*100</f>
        <v>121.58959595959595</v>
      </c>
      <c r="N68" s="15">
        <v>1203737</v>
      </c>
      <c r="O68" s="15">
        <v>857819</v>
      </c>
      <c r="P68" s="14">
        <v>1144000</v>
      </c>
      <c r="Q68" s="32">
        <f>(R68/Sheet1!A68)*100</f>
        <v>109.73892773892774</v>
      </c>
      <c r="R68" s="15">
        <v>94156</v>
      </c>
      <c r="S68" s="15">
        <v>68671</v>
      </c>
      <c r="T68" s="15">
        <v>107000</v>
      </c>
      <c r="U68" s="30">
        <f>(تولید!V68/Sheet1!B68)*100</f>
        <v>139.78181818181818</v>
      </c>
      <c r="V68" s="15">
        <v>115320</v>
      </c>
      <c r="W68" s="15">
        <v>101512</v>
      </c>
      <c r="X68" s="14">
        <v>95000</v>
      </c>
      <c r="Y68" s="24">
        <v>1029600</v>
      </c>
      <c r="Z68" s="25">
        <v>990000</v>
      </c>
      <c r="AA68" s="16" t="s">
        <v>76</v>
      </c>
    </row>
    <row r="69" spans="1:27" ht="15.75" x14ac:dyDescent="0.25">
      <c r="A69" s="10">
        <v>19670</v>
      </c>
      <c r="B69" s="1">
        <v>249550</v>
      </c>
      <c r="C69" s="35">
        <v>1009867</v>
      </c>
      <c r="D69" s="36">
        <v>960688</v>
      </c>
      <c r="E69" s="11">
        <v>2</v>
      </c>
      <c r="F69" s="11">
        <v>33</v>
      </c>
      <c r="G69" s="11">
        <v>65</v>
      </c>
      <c r="H69" s="1">
        <v>87368</v>
      </c>
      <c r="I69" s="32">
        <f>((J69)/(Sheet1!A69*12))*100</f>
        <v>97.739510489510494</v>
      </c>
      <c r="J69" s="11">
        <v>1006326</v>
      </c>
      <c r="K69" s="11">
        <v>975902</v>
      </c>
      <c r="L69" s="11">
        <v>974833</v>
      </c>
      <c r="M69" s="30">
        <f>((N69)/(Sheet1!B69*12))*100</f>
        <v>101.12959595959596</v>
      </c>
      <c r="N69" s="11">
        <v>1001183</v>
      </c>
      <c r="O69" s="11">
        <v>1041497</v>
      </c>
      <c r="P69" s="1">
        <v>906250</v>
      </c>
      <c r="Q69" s="32">
        <f>(R69/Sheet1!A69)*100</f>
        <v>107.08158508158508</v>
      </c>
      <c r="R69" s="11">
        <v>91876</v>
      </c>
      <c r="S69" s="11">
        <v>99268</v>
      </c>
      <c r="T69" s="11">
        <v>84500</v>
      </c>
      <c r="U69" s="30">
        <f>(تولید!V69/Sheet1!B69)*100</f>
        <v>98.046060606060607</v>
      </c>
      <c r="V69" s="11">
        <v>80888</v>
      </c>
      <c r="W69" s="11">
        <v>63186</v>
      </c>
      <c r="X69" s="1">
        <v>79000</v>
      </c>
      <c r="Y69" s="24">
        <v>1029600</v>
      </c>
      <c r="Z69" s="25">
        <v>990000</v>
      </c>
      <c r="AA69" s="12" t="s">
        <v>77</v>
      </c>
    </row>
    <row r="70" spans="1:27" ht="15.75" x14ac:dyDescent="0.25">
      <c r="A70" s="13">
        <v>17900</v>
      </c>
      <c r="B70" s="14">
        <v>67031</v>
      </c>
      <c r="C70" s="35">
        <v>1137316</v>
      </c>
      <c r="D70" s="36">
        <v>563694</v>
      </c>
      <c r="E70" s="15">
        <v>19</v>
      </c>
      <c r="F70" s="15">
        <v>51</v>
      </c>
      <c r="G70" s="15">
        <v>30</v>
      </c>
      <c r="H70" s="14">
        <v>105656</v>
      </c>
      <c r="I70" s="32">
        <f>((J70)/(Sheet1!A70*12))*100</f>
        <v>110.90938228438227</v>
      </c>
      <c r="J70" s="15">
        <v>1141923</v>
      </c>
      <c r="K70" s="15">
        <v>586827</v>
      </c>
      <c r="L70" s="15">
        <v>1005000</v>
      </c>
      <c r="M70" s="30">
        <f>((N70)/(Sheet1!B70*12))*100</f>
        <v>104.4530303030303</v>
      </c>
      <c r="N70" s="15">
        <v>1034085</v>
      </c>
      <c r="O70" s="15">
        <v>674406</v>
      </c>
      <c r="P70" s="14">
        <v>1011103</v>
      </c>
      <c r="Q70" s="32">
        <f>(R70/Sheet1!A70)*100</f>
        <v>127.36596736596736</v>
      </c>
      <c r="R70" s="15">
        <v>109280</v>
      </c>
      <c r="S70" s="15">
        <v>64248</v>
      </c>
      <c r="T70" s="15">
        <v>62800</v>
      </c>
      <c r="U70" s="30">
        <f>(تولید!V70/Sheet1!B70)*100</f>
        <v>99.223030303030299</v>
      </c>
      <c r="V70" s="15">
        <v>81859</v>
      </c>
      <c r="W70" s="15">
        <v>65033</v>
      </c>
      <c r="X70" s="14">
        <v>89100</v>
      </c>
      <c r="Y70" s="24">
        <v>1029600</v>
      </c>
      <c r="Z70" s="25">
        <v>990000</v>
      </c>
      <c r="AA70" s="16" t="s">
        <v>78</v>
      </c>
    </row>
    <row r="71" spans="1:27" ht="15.75" x14ac:dyDescent="0.25">
      <c r="A71" s="10">
        <v>15106</v>
      </c>
      <c r="B71" s="1">
        <v>224897</v>
      </c>
      <c r="C71" s="35">
        <v>283350</v>
      </c>
      <c r="D71" s="36">
        <v>0</v>
      </c>
      <c r="E71" s="11">
        <v>0</v>
      </c>
      <c r="F71" s="11">
        <v>68</v>
      </c>
      <c r="G71" s="11">
        <v>32</v>
      </c>
      <c r="H71" s="1">
        <v>41095</v>
      </c>
      <c r="I71" s="32">
        <f>((J71)/(Sheet1!A71*12))*100</f>
        <v>28.205693815987932</v>
      </c>
      <c r="J71" s="11">
        <v>299206</v>
      </c>
      <c r="K71" s="11">
        <v>5000</v>
      </c>
      <c r="L71" s="11">
        <v>524531</v>
      </c>
      <c r="M71" s="30">
        <f>((N71)/(Sheet1!B71*12))*100</f>
        <v>59.163627450980393</v>
      </c>
      <c r="N71" s="11">
        <v>603469</v>
      </c>
      <c r="O71" s="11">
        <v>35000</v>
      </c>
      <c r="P71" s="1">
        <v>712298</v>
      </c>
      <c r="Q71" s="32">
        <f>(R71/Sheet1!A71)*100</f>
        <v>41.151583710407245</v>
      </c>
      <c r="R71" s="11">
        <v>36378</v>
      </c>
      <c r="S71" s="11">
        <v>5000</v>
      </c>
      <c r="T71" s="11">
        <v>49347</v>
      </c>
      <c r="U71" s="30">
        <f>(تولید!V71/Sheet1!B71)*100</f>
        <v>39.789411764705882</v>
      </c>
      <c r="V71" s="11">
        <v>33821</v>
      </c>
      <c r="W71" s="11">
        <v>35000</v>
      </c>
      <c r="X71" s="1">
        <v>74015</v>
      </c>
      <c r="Y71" s="24">
        <v>1060800</v>
      </c>
      <c r="Z71" s="25">
        <v>1020000</v>
      </c>
      <c r="AA71" s="12" t="s">
        <v>79</v>
      </c>
    </row>
    <row r="72" spans="1:27" ht="20.25" thickBot="1" x14ac:dyDescent="0.3">
      <c r="A72" s="17">
        <f>SUM(A4:A71)</f>
        <v>984465</v>
      </c>
      <c r="B72" s="18">
        <f>SUM(B4:B71)</f>
        <v>13341210</v>
      </c>
      <c r="C72" s="37">
        <f>SUM(C4:C71)</f>
        <v>69971837</v>
      </c>
      <c r="D72" s="29">
        <f>SUM(D4:D71)</f>
        <v>69456897</v>
      </c>
      <c r="E72" s="19">
        <f>AVERAGE(E4:E71)</f>
        <v>16.640298507462681</v>
      </c>
      <c r="F72" s="19">
        <f>AVERAGE(F4:F71)</f>
        <v>46.477611940298502</v>
      </c>
      <c r="G72" s="19">
        <f>AVERAGE(G4:G71)</f>
        <v>36.882089552238803</v>
      </c>
      <c r="H72" s="18">
        <f>SUM(H4:H71)</f>
        <v>6375897</v>
      </c>
      <c r="I72" s="33">
        <f>AVERAGE(I4:I71)</f>
        <v>89.130587944370248</v>
      </c>
      <c r="J72" s="19">
        <f>SUM(J4:J71)</f>
        <v>69680254</v>
      </c>
      <c r="K72" s="19">
        <f>SUM(K4:K71)</f>
        <v>70125489</v>
      </c>
      <c r="L72" s="19">
        <f>SUM(L4:L71)</f>
        <v>75784117</v>
      </c>
      <c r="M72" s="31">
        <f>AVERAGE(M4:M71)</f>
        <v>94.33831837963028</v>
      </c>
      <c r="N72" s="19">
        <f>SUM(N4:N71)</f>
        <v>71904313</v>
      </c>
      <c r="O72" s="19">
        <f>SUM(O4:O71)</f>
        <v>70447203</v>
      </c>
      <c r="P72" s="18">
        <f>SUM(P4:P71)</f>
        <v>73796080</v>
      </c>
      <c r="Q72" s="33">
        <f>AVERAGE(Q4:Q71)</f>
        <v>98.094778358168824</v>
      </c>
      <c r="R72" s="19">
        <f>SUM(R4:R71)</f>
        <v>6309732</v>
      </c>
      <c r="S72" s="19">
        <f>SUM(S4:S71)</f>
        <v>6318991</v>
      </c>
      <c r="T72" s="19">
        <f>SUM(T4:T71)</f>
        <v>6042959</v>
      </c>
      <c r="U72" s="31">
        <f>AVERAGE(U4:U71)</f>
        <v>88.377018744558839</v>
      </c>
      <c r="V72" s="19">
        <f>SUM(V4:V71)</f>
        <v>5670327</v>
      </c>
      <c r="W72" s="19">
        <f>SUM(W4:W71)</f>
        <v>6148818</v>
      </c>
      <c r="X72" s="18">
        <f>SUM(X4:X71)</f>
        <v>6089652</v>
      </c>
      <c r="Y72" s="26">
        <f>SUM(Y4:Y71)</f>
        <v>77534797</v>
      </c>
      <c r="Z72" s="27">
        <f>SUM(Z4:Z71)</f>
        <v>75706300</v>
      </c>
      <c r="AA72" s="20" t="s">
        <v>80</v>
      </c>
    </row>
    <row r="73" spans="1:27" ht="15.75" x14ac:dyDescent="0.25">
      <c r="A73" s="21"/>
      <c r="B73" s="21"/>
      <c r="C73" s="21"/>
      <c r="D73" s="59" t="s">
        <v>81</v>
      </c>
      <c r="E73" s="59"/>
      <c r="F73" s="59"/>
      <c r="G73" s="44">
        <f>(R72/T72)*100</f>
        <v>104.41460880340243</v>
      </c>
      <c r="H73" s="59" t="s">
        <v>82</v>
      </c>
      <c r="I73" s="59"/>
      <c r="J73" s="44">
        <f>(R72/S72)*100</f>
        <v>99.853473442199871</v>
      </c>
      <c r="K73" s="60" t="s">
        <v>97</v>
      </c>
      <c r="L73" s="60"/>
      <c r="M73" s="60"/>
      <c r="N73" s="60"/>
      <c r="O73" s="60"/>
      <c r="P73" s="69">
        <f>(J72/77172000)*1000</f>
        <v>902.92144819364535</v>
      </c>
      <c r="Q73" s="69"/>
      <c r="R73" s="67" t="s">
        <v>95</v>
      </c>
      <c r="S73" s="67"/>
      <c r="T73" s="42" t="s">
        <v>81</v>
      </c>
      <c r="U73" s="43">
        <f>(V72/X72)*100</f>
        <v>93.114138541906826</v>
      </c>
      <c r="V73" s="61" t="s">
        <v>82</v>
      </c>
      <c r="W73" s="61"/>
      <c r="X73" s="44">
        <f>(V72/W72)*100</f>
        <v>92.218162905455983</v>
      </c>
      <c r="Y73" s="60" t="s">
        <v>93</v>
      </c>
      <c r="Z73" s="60"/>
      <c r="AA73" s="60"/>
    </row>
    <row r="74" spans="1:27" ht="15.75" x14ac:dyDescent="0.25">
      <c r="A74" s="21"/>
      <c r="B74" s="21"/>
      <c r="C74" s="21"/>
      <c r="D74" s="59" t="s">
        <v>81</v>
      </c>
      <c r="E74" s="59"/>
      <c r="F74" s="59"/>
      <c r="G74" s="44">
        <f>(J72/L72)*100</f>
        <v>91.945722610979288</v>
      </c>
      <c r="H74" s="59" t="s">
        <v>82</v>
      </c>
      <c r="I74" s="59"/>
      <c r="J74" s="44">
        <f>(J72/K72)*100</f>
        <v>99.365088206372434</v>
      </c>
      <c r="K74" s="60" t="s">
        <v>98</v>
      </c>
      <c r="L74" s="60"/>
      <c r="M74" s="60"/>
      <c r="N74" s="60"/>
      <c r="O74" s="60"/>
      <c r="P74" s="70">
        <f>((C72-14348906)/77172000)*1000</f>
        <v>720.76570517804385</v>
      </c>
      <c r="Q74" s="70"/>
      <c r="R74" s="60" t="s">
        <v>96</v>
      </c>
      <c r="S74" s="60"/>
      <c r="T74" s="42" t="s">
        <v>81</v>
      </c>
      <c r="U74" s="43">
        <f>(N72/P72)*100</f>
        <v>97.436493916750038</v>
      </c>
      <c r="V74" s="43"/>
      <c r="W74" s="43" t="s">
        <v>82</v>
      </c>
      <c r="X74" s="44">
        <f>(N72/O72)*100</f>
        <v>102.06837168538827</v>
      </c>
      <c r="Y74" s="60" t="s">
        <v>94</v>
      </c>
      <c r="Z74" s="60"/>
      <c r="AA74" s="60"/>
    </row>
    <row r="75" spans="1:27" ht="17.25" x14ac:dyDescent="0.4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71">
        <f>(Y72/77172000)*1000</f>
        <v>1004.7011480847976</v>
      </c>
      <c r="Q75" s="71"/>
      <c r="R75" s="68" t="s">
        <v>88</v>
      </c>
      <c r="S75" s="68"/>
      <c r="T75" s="41"/>
      <c r="U75" s="41"/>
      <c r="V75" s="41"/>
      <c r="W75" s="41"/>
      <c r="X75" s="41"/>
      <c r="Y75" s="41"/>
      <c r="Z75" s="41"/>
      <c r="AA75" s="41"/>
    </row>
    <row r="76" spans="1:27" ht="17.25" x14ac:dyDescent="0.4">
      <c r="A76" s="62"/>
      <c r="B76" s="62"/>
      <c r="C76" s="62"/>
      <c r="D76" s="62"/>
      <c r="E76" s="62"/>
      <c r="F76" s="62"/>
      <c r="G76" s="66" t="s">
        <v>83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2"/>
      <c r="T76" s="66"/>
      <c r="U76" s="66"/>
      <c r="V76" s="66"/>
      <c r="W76" s="66"/>
      <c r="X76" s="62"/>
      <c r="Y76" s="66"/>
      <c r="Z76" s="66"/>
      <c r="AA76" s="66"/>
    </row>
  </sheetData>
  <mergeCells count="31">
    <mergeCell ref="AA1:AA3"/>
    <mergeCell ref="Y1:Z2"/>
    <mergeCell ref="G76:R76"/>
    <mergeCell ref="R73:S73"/>
    <mergeCell ref="R74:S74"/>
    <mergeCell ref="R75:S75"/>
    <mergeCell ref="X76:AA76"/>
    <mergeCell ref="S76:W76"/>
    <mergeCell ref="Y74:AA74"/>
    <mergeCell ref="Y73:AA73"/>
    <mergeCell ref="P73:Q73"/>
    <mergeCell ref="P74:Q74"/>
    <mergeCell ref="P75:Q75"/>
    <mergeCell ref="D73:F73"/>
    <mergeCell ref="H73:I73"/>
    <mergeCell ref="K73:O73"/>
    <mergeCell ref="V73:W73"/>
    <mergeCell ref="A76:F76"/>
    <mergeCell ref="D74:F74"/>
    <mergeCell ref="H74:I74"/>
    <mergeCell ref="K74:O74"/>
    <mergeCell ref="A1:B2"/>
    <mergeCell ref="C1:H1"/>
    <mergeCell ref="I1:P1"/>
    <mergeCell ref="Q1:X1"/>
    <mergeCell ref="C2:D2"/>
    <mergeCell ref="I2:L2"/>
    <mergeCell ref="M2:P2"/>
    <mergeCell ref="E2:H2"/>
    <mergeCell ref="Q2:T2"/>
    <mergeCell ref="U2:X2"/>
  </mergeCells>
  <pageMargins left="0" right="0" top="0" bottom="0" header="0" footer="0"/>
  <pageSetup paperSize="9" scale="48" fitToHeight="0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selection activeCell="B25" sqref="B25"/>
    </sheetView>
  </sheetViews>
  <sheetFormatPr defaultRowHeight="15" x14ac:dyDescent="0.25"/>
  <cols>
    <col min="1" max="1" width="13.7109375" customWidth="1"/>
    <col min="2" max="2" width="15" customWidth="1"/>
    <col min="3" max="3" width="14.42578125" customWidth="1"/>
  </cols>
  <sheetData>
    <row r="1" spans="1:3" x14ac:dyDescent="0.25">
      <c r="A1" s="45" t="s">
        <v>84</v>
      </c>
      <c r="B1" s="46"/>
      <c r="C1" s="63" t="s">
        <v>3</v>
      </c>
    </row>
    <row r="2" spans="1:3" x14ac:dyDescent="0.25">
      <c r="A2" s="47"/>
      <c r="B2" s="48"/>
      <c r="C2" s="64"/>
    </row>
    <row r="3" spans="1:3" ht="18" thickBot="1" x14ac:dyDescent="0.45">
      <c r="A3" s="3" t="s">
        <v>4</v>
      </c>
      <c r="B3" s="4" t="s">
        <v>5</v>
      </c>
      <c r="C3" s="65"/>
    </row>
    <row r="4" spans="1:3" ht="15.75" x14ac:dyDescent="0.25">
      <c r="A4" s="40">
        <f>تولید!Y4/12</f>
        <v>325000</v>
      </c>
      <c r="B4" s="23">
        <f>تولید!Z4/12</f>
        <v>312500</v>
      </c>
      <c r="C4" s="9" t="s">
        <v>12</v>
      </c>
    </row>
    <row r="5" spans="1:3" ht="15.75" x14ac:dyDescent="0.25">
      <c r="A5" s="40">
        <f>تولید!Y5/12</f>
        <v>163800</v>
      </c>
      <c r="B5" s="23">
        <f>تولید!Z5/12</f>
        <v>157500</v>
      </c>
      <c r="C5" s="12" t="s">
        <v>13</v>
      </c>
    </row>
    <row r="6" spans="1:3" ht="15.75" x14ac:dyDescent="0.25">
      <c r="A6" s="40">
        <f>تولید!Y6/12</f>
        <v>86320</v>
      </c>
      <c r="B6" s="23">
        <f>تولید!Z6/12</f>
        <v>83000</v>
      </c>
      <c r="C6" s="16" t="s">
        <v>14</v>
      </c>
    </row>
    <row r="7" spans="1:3" ht="15.75" x14ac:dyDescent="0.25">
      <c r="A7" s="40">
        <f>تولید!Y7/12</f>
        <v>59800</v>
      </c>
      <c r="B7" s="23">
        <f>تولید!Z7/12</f>
        <v>57500</v>
      </c>
      <c r="C7" s="12" t="s">
        <v>15</v>
      </c>
    </row>
    <row r="8" spans="1:3" ht="15.75" x14ac:dyDescent="0.25">
      <c r="A8" s="40">
        <f>تولید!Y8/12</f>
        <v>264160</v>
      </c>
      <c r="B8" s="23">
        <f>تولید!Z8/12</f>
        <v>254000</v>
      </c>
      <c r="C8" s="16" t="s">
        <v>16</v>
      </c>
    </row>
    <row r="9" spans="1:3" ht="15.75" x14ac:dyDescent="0.25">
      <c r="A9" s="40">
        <f>تولید!Y9/12</f>
        <v>52000</v>
      </c>
      <c r="B9" s="23">
        <f>تولید!Z9/12</f>
        <v>50000</v>
      </c>
      <c r="C9" s="12" t="s">
        <v>17</v>
      </c>
    </row>
    <row r="10" spans="1:3" ht="15.75" x14ac:dyDescent="0.25">
      <c r="A10" s="40">
        <f>تولید!Y10/12</f>
        <v>103740</v>
      </c>
      <c r="B10" s="23">
        <f>تولید!Z10/12</f>
        <v>99750</v>
      </c>
      <c r="C10" s="16" t="s">
        <v>18</v>
      </c>
    </row>
    <row r="11" spans="1:3" ht="15.75" x14ac:dyDescent="0.25">
      <c r="A11" s="40">
        <f>تولید!Y11/12</f>
        <v>104000</v>
      </c>
      <c r="B11" s="23">
        <f>تولید!Z11/12</f>
        <v>100000</v>
      </c>
      <c r="C11" s="12" t="s">
        <v>19</v>
      </c>
    </row>
    <row r="12" spans="1:3" ht="15.75" x14ac:dyDescent="0.25">
      <c r="A12" s="40">
        <f>تولید!Y12/12</f>
        <v>257400</v>
      </c>
      <c r="B12" s="23">
        <f>تولید!Z12/12</f>
        <v>247500</v>
      </c>
      <c r="C12" s="16" t="s">
        <v>20</v>
      </c>
    </row>
    <row r="13" spans="1:3" ht="15.75" x14ac:dyDescent="0.25">
      <c r="A13" s="40">
        <f>تولید!Y13/12</f>
        <v>104000</v>
      </c>
      <c r="B13" s="23">
        <f>تولید!Z13/12</f>
        <v>100000</v>
      </c>
      <c r="C13" s="12" t="s">
        <v>21</v>
      </c>
    </row>
    <row r="14" spans="1:3" ht="15.75" x14ac:dyDescent="0.25">
      <c r="A14" s="40">
        <f>تولید!Y14/12</f>
        <v>166400</v>
      </c>
      <c r="B14" s="23">
        <f>تولید!Z14/12</f>
        <v>160000</v>
      </c>
      <c r="C14" s="16" t="s">
        <v>22</v>
      </c>
    </row>
    <row r="15" spans="1:3" ht="15.75" x14ac:dyDescent="0.25">
      <c r="A15" s="40">
        <f>تولید!Y15/12</f>
        <v>182000</v>
      </c>
      <c r="B15" s="23">
        <f>تولید!Z15/12</f>
        <v>175000</v>
      </c>
      <c r="C15" s="12" t="s">
        <v>23</v>
      </c>
    </row>
    <row r="16" spans="1:3" ht="15.75" x14ac:dyDescent="0.25">
      <c r="A16" s="40">
        <f>تولید!Y16/12</f>
        <v>104000</v>
      </c>
      <c r="B16" s="23">
        <f>تولید!Z16/12</f>
        <v>100000</v>
      </c>
      <c r="C16" s="16" t="s">
        <v>24</v>
      </c>
    </row>
    <row r="17" spans="1:3" ht="15.75" x14ac:dyDescent="0.25">
      <c r="A17" s="40">
        <f>تولید!Y17/12</f>
        <v>68250</v>
      </c>
      <c r="B17" s="23">
        <f>تولید!Z17/12</f>
        <v>65625</v>
      </c>
      <c r="C17" s="12" t="s">
        <v>25</v>
      </c>
    </row>
    <row r="18" spans="1:3" ht="15.75" x14ac:dyDescent="0.25">
      <c r="A18" s="40">
        <f>تولید!Y18/12</f>
        <v>95680</v>
      </c>
      <c r="B18" s="23">
        <f>تولید!Z18/12</f>
        <v>92000</v>
      </c>
      <c r="C18" s="16" t="s">
        <v>26</v>
      </c>
    </row>
    <row r="19" spans="1:3" ht="15.75" x14ac:dyDescent="0.25">
      <c r="A19" s="40">
        <f>تولید!Y19/12</f>
        <v>17160</v>
      </c>
      <c r="B19" s="23">
        <f>تولید!Z19/12</f>
        <v>16500</v>
      </c>
      <c r="C19" s="12" t="s">
        <v>27</v>
      </c>
    </row>
    <row r="20" spans="1:3" ht="15.75" x14ac:dyDescent="0.25">
      <c r="A20" s="40">
        <f>تولید!Y20/12</f>
        <v>189800</v>
      </c>
      <c r="B20" s="23">
        <f>تولید!Z20/12</f>
        <v>182500</v>
      </c>
      <c r="C20" s="16" t="s">
        <v>28</v>
      </c>
    </row>
    <row r="21" spans="1:3" ht="15.75" x14ac:dyDescent="0.25">
      <c r="A21" s="40">
        <f>تولید!Y21/12</f>
        <v>7436</v>
      </c>
      <c r="B21" s="23">
        <f>تولید!Z21/12</f>
        <v>7150</v>
      </c>
      <c r="C21" s="12" t="s">
        <v>29</v>
      </c>
    </row>
    <row r="22" spans="1:3" ht="15.75" x14ac:dyDescent="0.25">
      <c r="A22" s="40">
        <f>تولید!Y22/12</f>
        <v>32760</v>
      </c>
      <c r="B22" s="23">
        <f>تولید!Z22/12</f>
        <v>31500</v>
      </c>
      <c r="C22" s="16" t="s">
        <v>30</v>
      </c>
    </row>
    <row r="23" spans="1:3" ht="15.75" x14ac:dyDescent="0.25">
      <c r="A23" s="40">
        <f>تولید!Y23/12</f>
        <v>91000</v>
      </c>
      <c r="B23" s="23">
        <f>تولید!Z23/12</f>
        <v>87500</v>
      </c>
      <c r="C23" s="12" t="s">
        <v>31</v>
      </c>
    </row>
    <row r="24" spans="1:3" ht="15.75" x14ac:dyDescent="0.25">
      <c r="A24" s="40">
        <f>تولید!Y24/12</f>
        <v>27300</v>
      </c>
      <c r="B24" s="23">
        <f>تولید!Z24/12</f>
        <v>26250</v>
      </c>
      <c r="C24" s="16" t="s">
        <v>32</v>
      </c>
    </row>
    <row r="25" spans="1:3" ht="15.75" x14ac:dyDescent="0.25">
      <c r="A25" s="40">
        <f>تولید!Y25/12</f>
        <v>9500</v>
      </c>
      <c r="B25" s="23">
        <f>تولید!Z25/12</f>
        <v>9187.5</v>
      </c>
      <c r="C25" s="12" t="s">
        <v>33</v>
      </c>
    </row>
    <row r="26" spans="1:3" ht="15.75" x14ac:dyDescent="0.25">
      <c r="A26" s="40">
        <f>تولید!Y26/12</f>
        <v>137800</v>
      </c>
      <c r="B26" s="23">
        <f>تولید!Z26/12</f>
        <v>132500</v>
      </c>
      <c r="C26" s="16" t="s">
        <v>34</v>
      </c>
    </row>
    <row r="27" spans="1:3" ht="15.75" x14ac:dyDescent="0.25">
      <c r="A27" s="40">
        <f>تولید!Y27/12</f>
        <v>67600</v>
      </c>
      <c r="B27" s="23">
        <f>تولید!Z27/12</f>
        <v>65000</v>
      </c>
      <c r="C27" s="12" t="s">
        <v>35</v>
      </c>
    </row>
    <row r="28" spans="1:3" ht="15.75" x14ac:dyDescent="0.25">
      <c r="A28" s="40">
        <f>تولید!Y28/12</f>
        <v>208000</v>
      </c>
      <c r="B28" s="23">
        <f>تولید!Z28/12</f>
        <v>200000</v>
      </c>
      <c r="C28" s="16" t="s">
        <v>36</v>
      </c>
    </row>
    <row r="29" spans="1:3" ht="15.75" x14ac:dyDescent="0.25">
      <c r="A29" s="40">
        <f>تولید!Y29/12</f>
        <v>156000</v>
      </c>
      <c r="B29" s="23">
        <f>تولید!Z29/12</f>
        <v>150000</v>
      </c>
      <c r="C29" s="12" t="s">
        <v>37</v>
      </c>
    </row>
    <row r="30" spans="1:3" ht="15.75" x14ac:dyDescent="0.25">
      <c r="A30" s="40">
        <f>تولید!Y30/12</f>
        <v>67600</v>
      </c>
      <c r="B30" s="23">
        <f>تولید!Z30/12</f>
        <v>65000</v>
      </c>
      <c r="C30" s="16" t="s">
        <v>38</v>
      </c>
    </row>
    <row r="31" spans="1:3" ht="15.75" x14ac:dyDescent="0.25">
      <c r="A31" s="40">
        <f>تولید!Y31/12</f>
        <v>83200</v>
      </c>
      <c r="B31" s="23">
        <f>تولید!Z31/12</f>
        <v>80000</v>
      </c>
      <c r="C31" s="12" t="s">
        <v>39</v>
      </c>
    </row>
    <row r="32" spans="1:3" ht="15.75" x14ac:dyDescent="0.25">
      <c r="A32" s="40">
        <f>تولید!Y32/12</f>
        <v>19166.666666666668</v>
      </c>
      <c r="B32" s="23">
        <f>تولید!Z32/12</f>
        <v>26250</v>
      </c>
      <c r="C32" s="16" t="s">
        <v>40</v>
      </c>
    </row>
    <row r="33" spans="1:3" ht="15.75" x14ac:dyDescent="0.25">
      <c r="A33" s="40">
        <f>تولید!Y33/12</f>
        <v>13650</v>
      </c>
      <c r="B33" s="23">
        <f>تولید!Z33/12</f>
        <v>13125</v>
      </c>
      <c r="C33" s="12" t="s">
        <v>41</v>
      </c>
    </row>
    <row r="34" spans="1:3" ht="15.75" x14ac:dyDescent="0.25">
      <c r="A34" s="40">
        <f>تولید!Y34/12</f>
        <v>156000</v>
      </c>
      <c r="B34" s="23">
        <f>تولید!Z34/12</f>
        <v>150000</v>
      </c>
      <c r="C34" s="16" t="s">
        <v>42</v>
      </c>
    </row>
    <row r="35" spans="1:3" ht="15.75" x14ac:dyDescent="0.25">
      <c r="A35" s="40">
        <f>تولید!Y35/12</f>
        <v>171600</v>
      </c>
      <c r="B35" s="23">
        <f>تولید!Z35/12</f>
        <v>165000</v>
      </c>
      <c r="C35" s="12" t="s">
        <v>43</v>
      </c>
    </row>
    <row r="36" spans="1:3" ht="15.75" x14ac:dyDescent="0.25">
      <c r="A36" s="40">
        <f>تولید!Y36/12</f>
        <v>78000</v>
      </c>
      <c r="B36" s="23">
        <f>تولید!Z36/12</f>
        <v>75000</v>
      </c>
      <c r="C36" s="16" t="s">
        <v>44</v>
      </c>
    </row>
    <row r="37" spans="1:3" ht="15.75" x14ac:dyDescent="0.25">
      <c r="A37" s="40">
        <f>تولید!Y37/12</f>
        <v>13650</v>
      </c>
      <c r="B37" s="23">
        <f>تولید!Z37/12</f>
        <v>13125</v>
      </c>
      <c r="C37" s="12" t="s">
        <v>45</v>
      </c>
    </row>
    <row r="38" spans="1:3" ht="15.75" x14ac:dyDescent="0.25">
      <c r="A38" s="40">
        <f>تولید!Y38/12</f>
        <v>137800</v>
      </c>
      <c r="B38" s="23">
        <f>تولید!Z38/12</f>
        <v>132500</v>
      </c>
      <c r="C38" s="16" t="s">
        <v>46</v>
      </c>
    </row>
    <row r="39" spans="1:3" ht="15.75" x14ac:dyDescent="0.25">
      <c r="A39" s="40">
        <f>تولید!Y39/12</f>
        <v>20020</v>
      </c>
      <c r="B39" s="23">
        <f>تولید!Z39/12</f>
        <v>19250</v>
      </c>
      <c r="C39" s="12" t="s">
        <v>47</v>
      </c>
    </row>
    <row r="40" spans="1:3" ht="15.75" x14ac:dyDescent="0.25">
      <c r="A40" s="40">
        <f>تولید!Y40/12</f>
        <v>78000</v>
      </c>
      <c r="B40" s="23">
        <f>تولید!Z40/12</f>
        <v>75000</v>
      </c>
      <c r="C40" s="16" t="s">
        <v>48</v>
      </c>
    </row>
    <row r="41" spans="1:3" ht="15.75" x14ac:dyDescent="0.25">
      <c r="A41" s="40">
        <f>تولید!Y41/12</f>
        <v>93600</v>
      </c>
      <c r="B41" s="23">
        <f>تولید!Z41/12</f>
        <v>90000</v>
      </c>
      <c r="C41" s="12" t="s">
        <v>49</v>
      </c>
    </row>
    <row r="42" spans="1:3" ht="15.75" x14ac:dyDescent="0.25">
      <c r="A42" s="40">
        <f>تولید!Y42/12</f>
        <v>13650</v>
      </c>
      <c r="B42" s="23">
        <f>تولید!Z42/12</f>
        <v>13125</v>
      </c>
      <c r="C42" s="16" t="s">
        <v>50</v>
      </c>
    </row>
    <row r="43" spans="1:3" ht="15.75" x14ac:dyDescent="0.25">
      <c r="A43" s="40">
        <f>تولید!Y43/12</f>
        <v>18200</v>
      </c>
      <c r="B43" s="23">
        <f>تولید!Z43/12</f>
        <v>17500</v>
      </c>
      <c r="C43" s="12" t="s">
        <v>51</v>
      </c>
    </row>
    <row r="44" spans="1:3" ht="15.75" x14ac:dyDescent="0.25">
      <c r="A44" s="40">
        <f>تولید!Y44/12</f>
        <v>93600</v>
      </c>
      <c r="B44" s="23">
        <f>تولید!Z44/12</f>
        <v>90000</v>
      </c>
      <c r="C44" s="16" t="s">
        <v>52</v>
      </c>
    </row>
    <row r="45" spans="1:3" ht="15.75" x14ac:dyDescent="0.25">
      <c r="A45" s="40">
        <f>تولید!Y45/12</f>
        <v>46410</v>
      </c>
      <c r="B45" s="23">
        <f>تولید!Z45/12</f>
        <v>44625</v>
      </c>
      <c r="C45" s="12" t="s">
        <v>53</v>
      </c>
    </row>
    <row r="46" spans="1:3" ht="15.75" x14ac:dyDescent="0.25">
      <c r="A46" s="40">
        <f>تولید!Y46/12</f>
        <v>90000</v>
      </c>
      <c r="B46" s="23">
        <f>تولید!Z46/12</f>
        <v>87083.333333333328</v>
      </c>
      <c r="C46" s="16" t="s">
        <v>54</v>
      </c>
    </row>
    <row r="47" spans="1:3" ht="15.75" x14ac:dyDescent="0.25">
      <c r="A47" s="40">
        <f>تولید!Y47/12</f>
        <v>50505</v>
      </c>
      <c r="B47" s="23">
        <f>تولید!Z47/12</f>
        <v>48562.5</v>
      </c>
      <c r="C47" s="12" t="s">
        <v>55</v>
      </c>
    </row>
    <row r="48" spans="1:3" ht="15.75" x14ac:dyDescent="0.25">
      <c r="A48" s="40">
        <f>تولید!Y48/12</f>
        <v>85800</v>
      </c>
      <c r="B48" s="23">
        <f>تولید!Z48/12</f>
        <v>82500</v>
      </c>
      <c r="C48" s="16" t="s">
        <v>56</v>
      </c>
    </row>
    <row r="49" spans="1:3" ht="15.75" x14ac:dyDescent="0.25">
      <c r="A49" s="40">
        <f>تولید!Y49/12</f>
        <v>11808.75</v>
      </c>
      <c r="B49" s="23">
        <f>تولید!Z49/12</f>
        <v>11250</v>
      </c>
      <c r="C49" s="12" t="s">
        <v>57</v>
      </c>
    </row>
    <row r="50" spans="1:3" ht="15.75" x14ac:dyDescent="0.25">
      <c r="A50" s="40">
        <f>تولید!Y50/12</f>
        <v>187200</v>
      </c>
      <c r="B50" s="23">
        <f>تولید!Z50/12</f>
        <v>180000</v>
      </c>
      <c r="C50" s="16" t="s">
        <v>58</v>
      </c>
    </row>
    <row r="51" spans="1:3" ht="15.75" x14ac:dyDescent="0.25">
      <c r="A51" s="40">
        <f>تولید!Y51/12</f>
        <v>85800</v>
      </c>
      <c r="B51" s="23">
        <f>تولید!Z51/12</f>
        <v>82500</v>
      </c>
      <c r="C51" s="12" t="s">
        <v>59</v>
      </c>
    </row>
    <row r="52" spans="1:3" ht="15.75" x14ac:dyDescent="0.25">
      <c r="A52" s="40">
        <f>تولید!Y52/12</f>
        <v>85800</v>
      </c>
      <c r="B52" s="23">
        <f>تولید!Z52/12</f>
        <v>82500</v>
      </c>
      <c r="C52" s="16" t="s">
        <v>60</v>
      </c>
    </row>
    <row r="53" spans="1:3" ht="15.75" x14ac:dyDescent="0.25">
      <c r="A53" s="40">
        <f>تولید!Y53/12</f>
        <v>91000</v>
      </c>
      <c r="B53" s="23">
        <f>تولید!Z53/12</f>
        <v>87500</v>
      </c>
      <c r="C53" s="12" t="s">
        <v>61</v>
      </c>
    </row>
    <row r="54" spans="1:3" ht="15.75" x14ac:dyDescent="0.25">
      <c r="A54" s="40">
        <f>تولید!Y54/12</f>
        <v>85800</v>
      </c>
      <c r="B54" s="23">
        <f>تولید!Z54/12</f>
        <v>82500</v>
      </c>
      <c r="C54" s="16" t="s">
        <v>62</v>
      </c>
    </row>
    <row r="55" spans="1:3" ht="15.75" x14ac:dyDescent="0.25">
      <c r="A55" s="40">
        <f>تولید!Y55/12</f>
        <v>85800</v>
      </c>
      <c r="B55" s="23">
        <f>تولید!Z55/12</f>
        <v>82500</v>
      </c>
      <c r="C55" s="12" t="s">
        <v>63</v>
      </c>
    </row>
    <row r="56" spans="1:3" ht="15.75" x14ac:dyDescent="0.25">
      <c r="A56" s="40">
        <f>تولید!Y56/12</f>
        <v>52000</v>
      </c>
      <c r="B56" s="23">
        <f>تولید!Z56/12</f>
        <v>50000</v>
      </c>
      <c r="C56" s="16" t="s">
        <v>64</v>
      </c>
    </row>
    <row r="57" spans="1:3" ht="15.75" x14ac:dyDescent="0.25">
      <c r="A57" s="40">
        <f>تولید!Y57/12</f>
        <v>52000</v>
      </c>
      <c r="B57" s="23">
        <f>تولید!Z57/12</f>
        <v>150000</v>
      </c>
      <c r="C57" s="12" t="s">
        <v>65</v>
      </c>
    </row>
    <row r="58" spans="1:3" ht="15.75" x14ac:dyDescent="0.25">
      <c r="A58" s="40">
        <f>تولید!Y58/12</f>
        <v>85800</v>
      </c>
      <c r="B58" s="23">
        <f>تولید!Z58/12</f>
        <v>82500</v>
      </c>
      <c r="C58" s="16" t="s">
        <v>66</v>
      </c>
    </row>
    <row r="59" spans="1:3" ht="15.75" x14ac:dyDescent="0.25">
      <c r="A59" s="40">
        <f>تولید!Y59/12</f>
        <v>91000</v>
      </c>
      <c r="B59" s="23">
        <f>تولید!Z59/12</f>
        <v>87500</v>
      </c>
      <c r="C59" s="12" t="s">
        <v>67</v>
      </c>
    </row>
    <row r="60" spans="1:3" ht="15.75" x14ac:dyDescent="0.25">
      <c r="A60" s="40">
        <f>تولید!Y60/12</f>
        <v>18200</v>
      </c>
      <c r="B60" s="23">
        <f>تولید!Z60/12</f>
        <v>17500</v>
      </c>
      <c r="C60" s="16" t="s">
        <v>68</v>
      </c>
    </row>
    <row r="61" spans="1:3" ht="15.75" x14ac:dyDescent="0.25">
      <c r="A61" s="40">
        <f>تولید!Y61/12</f>
        <v>85800</v>
      </c>
      <c r="B61" s="23">
        <f>تولید!Z61/12</f>
        <v>82500</v>
      </c>
      <c r="C61" s="12" t="s">
        <v>69</v>
      </c>
    </row>
    <row r="62" spans="1:3" ht="15.75" x14ac:dyDescent="0.25">
      <c r="A62" s="40">
        <f>تولید!Y62/12</f>
        <v>116666.66666666667</v>
      </c>
      <c r="B62" s="23">
        <f>تولید!Z62/12</f>
        <v>100000</v>
      </c>
      <c r="C62" s="16" t="s">
        <v>70</v>
      </c>
    </row>
    <row r="63" spans="1:3" ht="15.75" x14ac:dyDescent="0.25">
      <c r="A63" s="40">
        <f>تولید!Y63/12</f>
        <v>85800</v>
      </c>
      <c r="B63" s="23">
        <f>تولید!Z63/12</f>
        <v>82500</v>
      </c>
      <c r="C63" s="12" t="s">
        <v>71</v>
      </c>
    </row>
    <row r="64" spans="1:3" ht="15.75" x14ac:dyDescent="0.25">
      <c r="A64" s="40">
        <f>تولید!Y64/12</f>
        <v>85800</v>
      </c>
      <c r="B64" s="23">
        <f>تولید!Z64/12</f>
        <v>82500</v>
      </c>
      <c r="C64" s="16" t="s">
        <v>72</v>
      </c>
    </row>
    <row r="65" spans="1:3" ht="15.75" x14ac:dyDescent="0.25">
      <c r="A65" s="40">
        <f>تولید!Y65/12</f>
        <v>182000</v>
      </c>
      <c r="B65" s="23">
        <f>تولید!Z65/12</f>
        <v>175000</v>
      </c>
      <c r="C65" s="12" t="s">
        <v>73</v>
      </c>
    </row>
    <row r="66" spans="1:3" ht="15.75" x14ac:dyDescent="0.25">
      <c r="A66" s="40">
        <f>تولید!Y66/12</f>
        <v>85800</v>
      </c>
      <c r="B66" s="23">
        <f>تولید!Z66/12</f>
        <v>82500</v>
      </c>
      <c r="C66" s="16" t="s">
        <v>74</v>
      </c>
    </row>
    <row r="67" spans="1:3" ht="15.75" x14ac:dyDescent="0.25">
      <c r="A67" s="40">
        <f>تولید!Y67/12</f>
        <v>130000</v>
      </c>
      <c r="B67" s="23">
        <f>تولید!Z67/12</f>
        <v>125000</v>
      </c>
      <c r="C67" s="12" t="s">
        <v>75</v>
      </c>
    </row>
    <row r="68" spans="1:3" ht="15.75" x14ac:dyDescent="0.25">
      <c r="A68" s="40">
        <f>تولید!Y68/12</f>
        <v>85800</v>
      </c>
      <c r="B68" s="23">
        <f>تولید!Z68/12</f>
        <v>82500</v>
      </c>
      <c r="C68" s="16" t="s">
        <v>76</v>
      </c>
    </row>
    <row r="69" spans="1:3" ht="15.75" x14ac:dyDescent="0.25">
      <c r="A69" s="40">
        <f>تولید!Y69/12</f>
        <v>85800</v>
      </c>
      <c r="B69" s="23">
        <f>تولید!Z69/12</f>
        <v>82500</v>
      </c>
      <c r="C69" s="12" t="s">
        <v>77</v>
      </c>
    </row>
    <row r="70" spans="1:3" ht="15.75" x14ac:dyDescent="0.25">
      <c r="A70" s="40">
        <f>تولید!Y70/12</f>
        <v>85800</v>
      </c>
      <c r="B70" s="23">
        <f>تولید!Z70/12</f>
        <v>82500</v>
      </c>
      <c r="C70" s="16" t="s">
        <v>78</v>
      </c>
    </row>
    <row r="71" spans="1:3" ht="15.75" x14ac:dyDescent="0.25">
      <c r="A71" s="40">
        <f>تولید!Y71/12</f>
        <v>88400</v>
      </c>
      <c r="B71" s="23">
        <f>تولید!Z71/12</f>
        <v>85000</v>
      </c>
      <c r="C71" s="12" t="s">
        <v>79</v>
      </c>
    </row>
    <row r="72" spans="1:3" ht="20.25" thickBot="1" x14ac:dyDescent="0.3">
      <c r="A72" s="26"/>
      <c r="B72" s="27"/>
      <c r="C72" s="20" t="s">
        <v>80</v>
      </c>
    </row>
  </sheetData>
  <mergeCells count="2">
    <mergeCell ref="A1:B2"/>
    <mergeCell ref="C1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تولید</vt:lpstr>
      <vt:lpstr>Sheet1</vt:lpstr>
      <vt:lpstr>تولید!Print_Titles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CIEA</dc:creator>
  <cp:keywords>آمار تولید</cp:keywords>
  <cp:lastModifiedBy>User</cp:lastModifiedBy>
  <cp:lastPrinted>2014-04-12T07:30:03Z</cp:lastPrinted>
  <dcterms:created xsi:type="dcterms:W3CDTF">2013-07-29T12:44:07Z</dcterms:created>
  <dcterms:modified xsi:type="dcterms:W3CDTF">2014-10-06T11:30:57Z</dcterms:modified>
</cp:coreProperties>
</file>